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meie\ppa\users\49101196549\My Documents\YLEP_köögiseadmed\"/>
    </mc:Choice>
  </mc:AlternateContent>
  <xr:revisionPtr revIDLastSave="0" documentId="8_{B36E0579-C5EB-4AC4-A90B-AAD9C0EE4D0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objektide info" sheetId="1" state="hidden" r:id="rId1"/>
    <sheet name="tööde loetelu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4" l="1"/>
  <c r="I73" i="4"/>
  <c r="I74" i="4" s="1"/>
  <c r="I78" i="4" s="1"/>
  <c r="H51" i="4"/>
  <c r="H94" i="4"/>
  <c r="G95" i="4" s="1"/>
  <c r="H95" i="4" s="1"/>
  <c r="G96" i="4" s="1"/>
  <c r="H24" i="4"/>
  <c r="H35" i="4"/>
  <c r="H48" i="4"/>
  <c r="H59" i="4"/>
  <c r="H70" i="4"/>
  <c r="G101" i="4" l="1"/>
  <c r="G102" i="4"/>
  <c r="G103" i="4"/>
  <c r="G104" i="4"/>
  <c r="G105" i="4"/>
  <c r="G106" i="4"/>
  <c r="F107" i="4"/>
  <c r="D107" i="4"/>
  <c r="G107" i="4" l="1"/>
  <c r="I81" i="4" s="1"/>
  <c r="I75" i="4"/>
  <c r="E97" i="4"/>
  <c r="I76" i="4" l="1"/>
  <c r="I79" i="4"/>
  <c r="I61" i="4"/>
  <c r="I62" i="4"/>
  <c r="I22" i="4"/>
  <c r="I37" i="4"/>
  <c r="I38" i="4"/>
  <c r="I39" i="4"/>
  <c r="I40" i="4"/>
  <c r="I42" i="4"/>
  <c r="I43" i="4"/>
  <c r="I44" i="4"/>
  <c r="I45" i="4"/>
  <c r="I46" i="4"/>
  <c r="I68" i="4"/>
  <c r="I57" i="4"/>
  <c r="I33" i="4"/>
  <c r="I14" i="4"/>
  <c r="I15" i="4"/>
  <c r="I16" i="4"/>
  <c r="I17" i="4"/>
  <c r="I18" i="4"/>
  <c r="I19" i="4"/>
  <c r="I20" i="4"/>
  <c r="I21" i="4"/>
  <c r="I66" i="4"/>
  <c r="I55" i="4"/>
  <c r="I31" i="4"/>
  <c r="I67" i="4"/>
  <c r="I56" i="4"/>
  <c r="I32" i="4"/>
  <c r="I27" i="4"/>
  <c r="I54" i="4"/>
  <c r="I52" i="4"/>
  <c r="I23" i="4" l="1"/>
  <c r="I47" i="4"/>
  <c r="I48" i="4" s="1"/>
  <c r="I28" i="4"/>
  <c r="I63" i="4"/>
  <c r="I64" i="4"/>
  <c r="I65" i="4"/>
  <c r="I53" i="4"/>
  <c r="I30" i="4"/>
  <c r="I69" i="4" l="1"/>
  <c r="I49" i="4"/>
  <c r="I24" i="4"/>
  <c r="I25" i="4" s="1"/>
  <c r="I51" i="4"/>
  <c r="I29" i="4"/>
  <c r="I50" i="4"/>
  <c r="I58" i="4" s="1"/>
  <c r="I26" i="4"/>
  <c r="I34" i="4" l="1"/>
  <c r="I59" i="4"/>
  <c r="I60" i="4" s="1"/>
  <c r="I70" i="4"/>
  <c r="I35" i="4" l="1"/>
  <c r="I36" i="4" s="1"/>
  <c r="I71" i="4"/>
  <c r="I80" i="4" l="1"/>
  <c r="I82" i="4" s="1"/>
  <c r="I83" i="4" s="1"/>
  <c r="I84" i="4" s="1"/>
</calcChain>
</file>

<file path=xl/sharedStrings.xml><?xml version="1.0" encoding="utf-8"?>
<sst xmlns="http://schemas.openxmlformats.org/spreadsheetml/2006/main" count="242" uniqueCount="126">
  <si>
    <t>Asukoht</t>
  </si>
  <si>
    <t>Nimetus</t>
  </si>
  <si>
    <t>Kogus</t>
  </si>
  <si>
    <t xml:space="preserve">Kohustuste jaotus </t>
  </si>
  <si>
    <t xml:space="preserve">Haldur </t>
  </si>
  <si>
    <t>Vasknarva kordon</t>
  </si>
  <si>
    <t>Sõrenetsi tee 56, Vasknarva küla</t>
  </si>
  <si>
    <t>Pliit + kombiahi</t>
  </si>
  <si>
    <t xml:space="preserve">742 -mööbli ja muu sisseseade remont - Ei osutata </t>
  </si>
  <si>
    <t>Kristel Aunapuu</t>
  </si>
  <si>
    <t>Külmkapp</t>
  </si>
  <si>
    <t>Punamäe teenistus</t>
  </si>
  <si>
    <t>Punamäe kordon, Kuningaküla</t>
  </si>
  <si>
    <t>742 üürileandja poolt hangitud mööbli ja muu sisseseade remont - ei osutata üürileandja poolt, vajadusel lepitakse kokku eraldi</t>
  </si>
  <si>
    <t xml:space="preserve">Kuppelnõudepesumasin </t>
  </si>
  <si>
    <t>743 üürileandja poolt hangitud mööbli ja muu sisseseade remont - ei osutata üürileandja poolt, vajadusel lepitakse kokku eraldi</t>
  </si>
  <si>
    <t>744 üürileandja poolt hangitud mööbli ja muu sisseseade remont - ei osutata üürileandja poolt, vajadusel lepitakse kokku eraldi</t>
  </si>
  <si>
    <t>Narva-Jõesuu teenistus</t>
  </si>
  <si>
    <t>Suur-Lootsi tn 1a, Narva-Jõesuu</t>
  </si>
  <si>
    <t>Illar Heinsalu</t>
  </si>
  <si>
    <t>Narva kordon</t>
  </si>
  <si>
    <t xml:space="preserve">Tiigi 9a, Narva </t>
  </si>
  <si>
    <t xml:space="preserve">742 -mööbli ja muu sisseseade remont - Ei osutata, Teostab isik, kelle omandis vara on. Üürileandja poolt lisa 6.3 lisa 2 alusel soetatud tavasisustuse remont sisaldub üüris kood 400 all </t>
  </si>
  <si>
    <t>Evelin Saarmets</t>
  </si>
  <si>
    <t>Sügavkülmakamber</t>
  </si>
  <si>
    <t xml:space="preserve">743 -mööbli ja muu sisseseade remont - Ei osutata, Teostab isik, kelle omandis vara on. Üürileandja poolt lisa 6.3 lisa 2 alusel soetatud tavasisustuse remont sisaldub üüris kood 400 all </t>
  </si>
  <si>
    <t>Kuppelnõudepesumasin</t>
  </si>
  <si>
    <t xml:space="preserve">744 -mööbli ja muu sisseseade remont - Ei osutata, Teostab isik, kelle omandis vara on. Üürileandja poolt lisa 6.3 lisa 2 alusel soetatud tavasisustuse remont sisaldub üüris kood 400 all </t>
  </si>
  <si>
    <t>Mustajõe teenistus</t>
  </si>
  <si>
    <t>Loori, Auvere küla, Narva-Jõesuu linn</t>
  </si>
  <si>
    <t>Värska kordon</t>
  </si>
  <si>
    <t>Värska kordon, Väike-Rõsna küla</t>
  </si>
  <si>
    <t>Erich Tohvre</t>
  </si>
  <si>
    <t>Saatse kordon</t>
  </si>
  <si>
    <t>Saatse kordon, Ulitina küla</t>
  </si>
  <si>
    <t>Luhamaa kordon</t>
  </si>
  <si>
    <t>Luhamaa kordon, Hindsa küla</t>
  </si>
  <si>
    <t>745 üürileandja poolt hangitud mööbli ja muu sisseseade remont - ei osutata üürileandja poolt, vajadusel lepitakse kokku eraldi</t>
  </si>
  <si>
    <t>Lisa nr 1</t>
  </si>
  <si>
    <t>Üürilepingu nr</t>
  </si>
  <si>
    <t>Ü13621/17</t>
  </si>
  <si>
    <t xml:space="preserve"> lisale nr</t>
  </si>
  <si>
    <t>6.1.</t>
  </si>
  <si>
    <t>Järve tn 1, Mehikoorma alevik, Räpina vald, Põlva maakond</t>
  </si>
  <si>
    <t>Ü13620/17</t>
  </si>
  <si>
    <t>6.4.</t>
  </si>
  <si>
    <t>Pihkva tn 2c, Mustvee linn, Mustvee vald, Jõgeva maakond</t>
  </si>
  <si>
    <t>KPJ-4/2023-76</t>
  </si>
  <si>
    <t>6.3.</t>
  </si>
  <si>
    <t>Kesk tn 142, Varnja alevik, Peipsiääre vald, Tartu maakond</t>
  </si>
  <si>
    <t>Ü15020/18</t>
  </si>
  <si>
    <t>6.7.</t>
  </si>
  <si>
    <t>Saatse kordon, Ulitina küla, Setomaa vald, Võru maakond</t>
  </si>
  <si>
    <t>KPJ-4/2023-106</t>
  </si>
  <si>
    <t>6.2.</t>
  </si>
  <si>
    <t>Luhamaa kordon, Hindsa küla, Setomaa vald, Võru maakond</t>
  </si>
  <si>
    <t>KPJ-4/2021-45</t>
  </si>
  <si>
    <t>Suur-Lootsi tn 1a, Narva-Jõesuu linn, Ida-Viru maakond</t>
  </si>
  <si>
    <t xml:space="preserve">Tööde loetelu ja eeldatav maksumus </t>
  </si>
  <si>
    <t>jrk nr</t>
  </si>
  <si>
    <t>Aadress</t>
  </si>
  <si>
    <t xml:space="preserve">Objekti haldur </t>
  </si>
  <si>
    <t>Projekti-juht</t>
  </si>
  <si>
    <t>Toote nimetus</t>
  </si>
  <si>
    <t>Prognoos-ühikhind, km-ta</t>
  </si>
  <si>
    <t>Prognoos-maksumus, km-ta</t>
  </si>
  <si>
    <t>Varnja kordon</t>
  </si>
  <si>
    <t>Madis Kaljuvee</t>
  </si>
  <si>
    <t>Tõnu Ohakas</t>
  </si>
  <si>
    <t>Tööstuslik indukstioonpliit + pannid +pott + kaaned</t>
  </si>
  <si>
    <t>Tööstuslik kombiahi+pannid/restid + alus</t>
  </si>
  <si>
    <t>Transport ja paigaldus</t>
  </si>
  <si>
    <t>Peakaitsme suurendamine (peakaitse 69% koormatud)</t>
  </si>
  <si>
    <t>Elektritööd ( automaatlüliti, kaabel põrandas)</t>
  </si>
  <si>
    <t>Vesi + kanalisatsioon kombiahjule</t>
  </si>
  <si>
    <t>Eripuhastus köögis</t>
  </si>
  <si>
    <t>Sanitaarremont + akna ruloo</t>
  </si>
  <si>
    <t xml:space="preserve">Utiliseerimine (pliit, ahi) </t>
  </si>
  <si>
    <t>Tööde maksumus ilma reservita</t>
  </si>
  <si>
    <t>Reserv</t>
  </si>
  <si>
    <t>Tööde maksumus koos reserviga:</t>
  </si>
  <si>
    <t>Mehikoorma teenistus</t>
  </si>
  <si>
    <t>Ragnar Savvi</t>
  </si>
  <si>
    <r>
      <t>Elektripliit ahjuga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(hangib PPA)</t>
    </r>
  </si>
  <si>
    <t>Köögikubu (hangib PPA)</t>
  </si>
  <si>
    <t xml:space="preserve">Uus köögimööbel koos valamuga = 3x 850x800 aluskapid + töötasapind + 2 -ne RV valamu +köögisegisti, 1x 1800x800 kapp </t>
  </si>
  <si>
    <t>Elektritööd</t>
  </si>
  <si>
    <t xml:space="preserve">Viimistluse uuendamine </t>
  </si>
  <si>
    <t>Utiliseerimine (mööbel)</t>
  </si>
  <si>
    <t>Mustvee kordon</t>
  </si>
  <si>
    <t>Tööstuslik indukstioonpliit+ potid +pann+kaaned</t>
  </si>
  <si>
    <t>Tööstuslik kombiahi + pannid/restid + alus</t>
  </si>
  <si>
    <t>Uus köögimööbel (soojakapi RV plaat)</t>
  </si>
  <si>
    <t>Peakaitsme suurendamine (peakaitse 93% koormatud)</t>
  </si>
  <si>
    <t>Utiliseerimine (pliit, ahi) 2 ühikut a' 50 .-</t>
  </si>
  <si>
    <t>Danel Udu</t>
  </si>
  <si>
    <t>Elektripann</t>
  </si>
  <si>
    <t>Riiul ja töölaud sahtlitega</t>
  </si>
  <si>
    <t>Ventilatsioonitööd</t>
  </si>
  <si>
    <t>Utiliseerimine (pann)</t>
  </si>
  <si>
    <t>Luhamaa teenistus</t>
  </si>
  <si>
    <t xml:space="preserve">Narva-Jõseuu teenistus </t>
  </si>
  <si>
    <t>Kätlin Pihlak</t>
  </si>
  <si>
    <t>Kõigi pliitide ja kombiahude kokkadele eelnev koolitus nende kasutamiseks (ühes kordonis korraga)*</t>
  </si>
  <si>
    <t>Tööde maksumus ilma reservita kokku:</t>
  </si>
  <si>
    <t>RKAS korraldustasu</t>
  </si>
  <si>
    <t>Tööde maksumus koos reservi ja korraldustasuga kokku km-ta</t>
  </si>
  <si>
    <t>Käibemaks</t>
  </si>
  <si>
    <t>Tööde maksumus kokku koos km-ga</t>
  </si>
  <si>
    <t>* Kui koolitust soovitakse mitmes kohas, siis tasu suurem</t>
  </si>
  <si>
    <t xml:space="preserve">RKAS projektijuhti kontaktid: </t>
  </si>
  <si>
    <r>
      <rPr>
        <b/>
        <sz val="10"/>
        <color theme="1"/>
        <rFont val="Times New Roman"/>
        <family val="1"/>
        <charset val="186"/>
      </rPr>
      <t>Tõnu Ohakas</t>
    </r>
    <r>
      <rPr>
        <sz val="10"/>
        <color theme="1"/>
        <rFont val="Times New Roman"/>
        <family val="1"/>
        <charset val="186"/>
      </rPr>
      <t xml:space="preserve">
kinnisvaraarenduse osakond
Tonu.Ohakas@rkas.ee
+372 501 0244</t>
    </r>
  </si>
  <si>
    <r>
      <rPr>
        <b/>
        <sz val="10"/>
        <color theme="1"/>
        <rFont val="Times New Roman"/>
        <family val="1"/>
        <charset val="186"/>
      </rPr>
      <t>Erich Tohvre</t>
    </r>
    <r>
      <rPr>
        <sz val="10"/>
        <color theme="1"/>
        <rFont val="Times New Roman"/>
        <family val="1"/>
        <charset val="186"/>
      </rPr>
      <t xml:space="preserve">
kinnisvaraarenduse projektijuht
erich.tohvre@rkas.ee 
+372 512 8816</t>
    </r>
  </si>
  <si>
    <r>
      <rPr>
        <b/>
        <sz val="10"/>
        <color theme="1"/>
        <rFont val="Times New Roman"/>
        <family val="1"/>
        <charset val="186"/>
      </rPr>
      <t xml:space="preserve">Kätlin Pihlak </t>
    </r>
    <r>
      <rPr>
        <sz val="10"/>
        <color theme="1"/>
        <rFont val="Times New Roman"/>
        <family val="1"/>
        <charset val="186"/>
      </rPr>
      <t xml:space="preserve">
kinnisvaraarenduse osakond
Katlin.Pihlak@rkas.ee
+372 5668 8682</t>
    </r>
  </si>
  <si>
    <t xml:space="preserve">Ajaline vaade: </t>
  </si>
  <si>
    <t>algus</t>
  </si>
  <si>
    <t>lõpp</t>
  </si>
  <si>
    <t>Kokkuleppe sõlmimine</t>
  </si>
  <si>
    <t xml:space="preserve">kuu </t>
  </si>
  <si>
    <t xml:space="preserve">Hanke korraldamine </t>
  </si>
  <si>
    <t>kuud</t>
  </si>
  <si>
    <t>Seadmete tarne ja paigaldus jm kaasnevad tööd</t>
  </si>
  <si>
    <t>Kokku</t>
  </si>
  <si>
    <t>hanke korraldamine</t>
  </si>
  <si>
    <t>PJ-tasu tööde teostamise ajal</t>
  </si>
  <si>
    <t>Transport, paigaldus ja utiliseerimine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</si>
</sst>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186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u/>
      <sz val="10"/>
      <color theme="1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0" tint="-0.499984740745262"/>
      <name val="Times New Roman"/>
      <family val="1"/>
      <charset val="186"/>
    </font>
    <font>
      <b/>
      <sz val="10"/>
      <color theme="0" tint="-0.499984740745262"/>
      <name val="Times New Roman"/>
      <family val="1"/>
      <charset val="186"/>
    </font>
    <font>
      <sz val="11"/>
      <color theme="0" tint="-0.49998474074526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14" xfId="0" applyFont="1" applyBorder="1"/>
    <xf numFmtId="0" fontId="6" fillId="0" borderId="17" xfId="0" applyFont="1" applyBorder="1"/>
    <xf numFmtId="0" fontId="9" fillId="0" borderId="0" xfId="2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/>
    <xf numFmtId="164" fontId="6" fillId="0" borderId="15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16" xfId="0" applyNumberFormat="1" applyFont="1" applyBorder="1"/>
    <xf numFmtId="0" fontId="6" fillId="0" borderId="1" xfId="0" applyFont="1" applyBorder="1" applyAlignment="1">
      <alignment horizontal="right"/>
    </xf>
    <xf numFmtId="9" fontId="6" fillId="0" borderId="1" xfId="0" applyNumberFormat="1" applyFont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right" vertical="center"/>
    </xf>
    <xf numFmtId="164" fontId="5" fillId="0" borderId="18" xfId="0" applyNumberFormat="1" applyFont="1" applyBorder="1"/>
    <xf numFmtId="0" fontId="11" fillId="0" borderId="0" xfId="3" applyFont="1"/>
    <xf numFmtId="0" fontId="6" fillId="3" borderId="3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0" fontId="6" fillId="3" borderId="25" xfId="0" applyFont="1" applyFill="1" applyBorder="1" applyAlignment="1">
      <alignment horizontal="right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7" xfId="0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6" fillId="3" borderId="12" xfId="0" applyFont="1" applyFill="1" applyBorder="1"/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horizontal="center"/>
    </xf>
    <xf numFmtId="9" fontId="10" fillId="4" borderId="10" xfId="0" applyNumberFormat="1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/>
    </xf>
    <xf numFmtId="9" fontId="6" fillId="4" borderId="10" xfId="0" applyNumberFormat="1" applyFont="1" applyFill="1" applyBorder="1"/>
    <xf numFmtId="0" fontId="5" fillId="3" borderId="7" xfId="0" applyFont="1" applyFill="1" applyBorder="1" applyAlignment="1">
      <alignment horizontal="right"/>
    </xf>
    <xf numFmtId="9" fontId="6" fillId="4" borderId="7" xfId="0" applyNumberFormat="1" applyFont="1" applyFill="1" applyBorder="1" applyAlignment="1">
      <alignment horizontal="right"/>
    </xf>
    <xf numFmtId="0" fontId="5" fillId="4" borderId="29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/>
    <xf numFmtId="0" fontId="6" fillId="0" borderId="0" xfId="0" applyFont="1" applyAlignment="1">
      <alignment wrapText="1"/>
    </xf>
    <xf numFmtId="0" fontId="6" fillId="3" borderId="24" xfId="0" applyFont="1" applyFill="1" applyBorder="1" applyAlignment="1">
      <alignment horizontal="right" wrapText="1"/>
    </xf>
    <xf numFmtId="0" fontId="6" fillId="4" borderId="5" xfId="0" applyFont="1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6" fillId="4" borderId="27" xfId="0" applyFont="1" applyFill="1" applyBorder="1" applyAlignment="1">
      <alignment wrapText="1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64" fontId="6" fillId="0" borderId="11" xfId="0" applyNumberFormat="1" applyFont="1" applyBorder="1"/>
    <xf numFmtId="164" fontId="6" fillId="0" borderId="30" xfId="0" applyNumberFormat="1" applyFont="1" applyBorder="1"/>
    <xf numFmtId="3" fontId="10" fillId="3" borderId="4" xfId="0" applyNumberFormat="1" applyFont="1" applyFill="1" applyBorder="1" applyAlignment="1">
      <alignment vertical="center" wrapText="1"/>
    </xf>
    <xf numFmtId="3" fontId="10" fillId="4" borderId="6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4" borderId="8" xfId="0" applyNumberFormat="1" applyFont="1" applyFill="1" applyBorder="1" applyAlignment="1">
      <alignment vertical="center" wrapText="1"/>
    </xf>
    <xf numFmtId="3" fontId="9" fillId="4" borderId="28" xfId="0" applyNumberFormat="1" applyFont="1" applyFill="1" applyBorder="1" applyAlignment="1">
      <alignment vertical="center" wrapText="1"/>
    </xf>
    <xf numFmtId="0" fontId="5" fillId="0" borderId="0" xfId="0" applyFont="1"/>
    <xf numFmtId="0" fontId="12" fillId="0" borderId="1" xfId="0" applyFont="1" applyBorder="1"/>
    <xf numFmtId="0" fontId="12" fillId="0" borderId="17" xfId="0" applyFont="1" applyBorder="1"/>
    <xf numFmtId="0" fontId="14" fillId="0" borderId="14" xfId="0" applyFont="1" applyBorder="1"/>
    <xf numFmtId="0" fontId="14" fillId="0" borderId="11" xfId="0" applyFont="1" applyBorder="1"/>
    <xf numFmtId="0" fontId="14" fillId="0" borderId="1" xfId="0" applyFont="1" applyBorder="1"/>
    <xf numFmtId="0" fontId="15" fillId="0" borderId="0" xfId="0" applyFont="1"/>
    <xf numFmtId="0" fontId="17" fillId="0" borderId="0" xfId="0" applyFont="1"/>
    <xf numFmtId="0" fontId="15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64" fontId="10" fillId="4" borderId="11" xfId="0" applyNumberFormat="1" applyFont="1" applyFill="1" applyBorder="1"/>
    <xf numFmtId="0" fontId="6" fillId="0" borderId="33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4" fontId="6" fillId="0" borderId="16" xfId="0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 applyAlignment="1">
      <alignment horizontal="center"/>
    </xf>
    <xf numFmtId="0" fontId="16" fillId="0" borderId="0" xfId="0" applyFont="1" applyAlignment="1">
      <alignment wrapText="1"/>
    </xf>
    <xf numFmtId="164" fontId="15" fillId="0" borderId="0" xfId="0" applyNumberFormat="1" applyFont="1"/>
    <xf numFmtId="164" fontId="16" fillId="0" borderId="0" xfId="0" applyNumberFormat="1" applyFont="1"/>
    <xf numFmtId="0" fontId="5" fillId="2" borderId="36" xfId="0" applyFont="1" applyFill="1" applyBorder="1" applyAlignment="1">
      <alignment wrapText="1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164" fontId="6" fillId="0" borderId="0" xfId="0" applyNumberFormat="1" applyFont="1"/>
    <xf numFmtId="164" fontId="5" fillId="0" borderId="41" xfId="0" applyNumberFormat="1" applyFont="1" applyBorder="1"/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164" fontId="10" fillId="0" borderId="37" xfId="1" applyNumberFormat="1" applyFont="1" applyBorder="1" applyAlignment="1">
      <alignment horizontal="right" vertical="center"/>
    </xf>
    <xf numFmtId="164" fontId="5" fillId="0" borderId="46" xfId="0" applyNumberFormat="1" applyFont="1" applyBorder="1"/>
    <xf numFmtId="164" fontId="6" fillId="0" borderId="14" xfId="0" applyNumberFormat="1" applyFont="1" applyBorder="1" applyAlignment="1">
      <alignment vertical="center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wrapText="1"/>
    </xf>
    <xf numFmtId="164" fontId="5" fillId="3" borderId="0" xfId="1" applyNumberFormat="1" applyFont="1" applyFill="1" applyAlignment="1">
      <alignment wrapText="1"/>
    </xf>
    <xf numFmtId="164" fontId="5" fillId="3" borderId="0" xfId="1" applyNumberFormat="1" applyFont="1" applyFill="1" applyAlignment="1">
      <alignment horizontal="center"/>
    </xf>
    <xf numFmtId="164" fontId="5" fillId="3" borderId="0" xfId="0" applyNumberFormat="1" applyFont="1" applyFill="1"/>
    <xf numFmtId="164" fontId="6" fillId="3" borderId="0" xfId="0" applyNumberFormat="1" applyFont="1" applyFill="1"/>
    <xf numFmtId="0" fontId="14" fillId="0" borderId="11" xfId="0" applyFont="1" applyBorder="1" applyAlignment="1">
      <alignment wrapText="1"/>
    </xf>
    <xf numFmtId="0" fontId="10" fillId="0" borderId="11" xfId="0" applyFont="1" applyBorder="1"/>
    <xf numFmtId="16" fontId="6" fillId="0" borderId="0" xfId="0" applyNumberFormat="1" applyFont="1" applyAlignment="1">
      <alignment horizontal="left"/>
    </xf>
    <xf numFmtId="0" fontId="14" fillId="4" borderId="14" xfId="0" applyFont="1" applyFill="1" applyBorder="1"/>
    <xf numFmtId="0" fontId="6" fillId="4" borderId="14" xfId="0" applyFont="1" applyFill="1" applyBorder="1" applyAlignment="1">
      <alignment horizontal="center"/>
    </xf>
    <xf numFmtId="164" fontId="6" fillId="4" borderId="14" xfId="0" applyNumberFormat="1" applyFont="1" applyFill="1" applyBorder="1"/>
    <xf numFmtId="0" fontId="14" fillId="4" borderId="11" xfId="0" applyFont="1" applyFill="1" applyBorder="1"/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/>
    <xf numFmtId="0" fontId="6" fillId="4" borderId="1" xfId="0" applyFont="1" applyFill="1" applyBorder="1"/>
    <xf numFmtId="0" fontId="14" fillId="4" borderId="1" xfId="0" applyFont="1" applyFill="1" applyBorder="1"/>
    <xf numFmtId="0" fontId="14" fillId="4" borderId="1" xfId="0" applyFont="1" applyFill="1" applyBorder="1" applyAlignment="1">
      <alignment wrapText="1"/>
    </xf>
    <xf numFmtId="0" fontId="6" fillId="4" borderId="11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right"/>
    </xf>
    <xf numFmtId="9" fontId="6" fillId="4" borderId="1" xfId="0" applyNumberFormat="1" applyFont="1" applyFill="1" applyBorder="1" applyAlignment="1">
      <alignment horizontal="right"/>
    </xf>
    <xf numFmtId="0" fontId="6" fillId="4" borderId="40" xfId="0" applyFont="1" applyFill="1" applyBorder="1"/>
    <xf numFmtId="0" fontId="9" fillId="4" borderId="40" xfId="0" applyFont="1" applyFill="1" applyBorder="1" applyAlignment="1">
      <alignment horizontal="right" vertical="center"/>
    </xf>
    <xf numFmtId="14" fontId="6" fillId="0" borderId="0" xfId="0" applyNumberFormat="1" applyFont="1"/>
    <xf numFmtId="14" fontId="6" fillId="0" borderId="0" xfId="0" applyNumberFormat="1" applyFont="1" applyAlignment="1">
      <alignment horizontal="center"/>
    </xf>
    <xf numFmtId="164" fontId="6" fillId="4" borderId="11" xfId="0" applyNumberFormat="1" applyFont="1" applyFill="1" applyBorder="1"/>
    <xf numFmtId="164" fontId="6" fillId="4" borderId="30" xfId="0" applyNumberFormat="1" applyFont="1" applyFill="1" applyBorder="1"/>
    <xf numFmtId="0" fontId="10" fillId="0" borderId="1" xfId="0" applyFont="1" applyBorder="1"/>
    <xf numFmtId="0" fontId="6" fillId="0" borderId="0" xfId="0" applyFont="1" applyAlignment="1">
      <alignment horizontal="left" wrapText="1"/>
    </xf>
    <xf numFmtId="0" fontId="5" fillId="0" borderId="4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allaad 4" xfId="2" xr:uid="{EBA5EFD3-509D-4F83-BC70-A1B96A4944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E24" sqref="E24"/>
    </sheetView>
  </sheetViews>
  <sheetFormatPr defaultRowHeight="14.5" x14ac:dyDescent="0.35"/>
  <cols>
    <col min="1" max="1" width="22.36328125" customWidth="1"/>
    <col min="2" max="2" width="33.90625" customWidth="1"/>
    <col min="3" max="3" width="28.6328125" customWidth="1"/>
    <col min="4" max="4" width="9.08984375" style="4"/>
    <col min="5" max="5" width="98.08984375" customWidth="1"/>
    <col min="6" max="6" width="28.6328125" customWidth="1"/>
  </cols>
  <sheetData>
    <row r="1" spans="1:6" x14ac:dyDescent="0.35">
      <c r="A1" s="5" t="s">
        <v>0</v>
      </c>
      <c r="B1" s="5"/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5">
      <c r="A2" s="3" t="s">
        <v>5</v>
      </c>
      <c r="B2" s="7" t="s">
        <v>6</v>
      </c>
      <c r="C2" s="1" t="s">
        <v>7</v>
      </c>
      <c r="D2" s="2">
        <v>1</v>
      </c>
      <c r="E2" s="1" t="s">
        <v>8</v>
      </c>
      <c r="F2" s="1" t="s">
        <v>9</v>
      </c>
    </row>
    <row r="3" spans="1:6" x14ac:dyDescent="0.35">
      <c r="A3" s="3" t="s">
        <v>5</v>
      </c>
      <c r="B3" s="6" t="s">
        <v>6</v>
      </c>
      <c r="C3" s="1" t="s">
        <v>10</v>
      </c>
      <c r="D3" s="2">
        <v>1</v>
      </c>
      <c r="E3" s="1" t="s">
        <v>8</v>
      </c>
      <c r="F3" s="1" t="s">
        <v>9</v>
      </c>
    </row>
    <row r="4" spans="1:6" x14ac:dyDescent="0.35">
      <c r="A4" s="3" t="s">
        <v>11</v>
      </c>
      <c r="B4" s="3" t="s">
        <v>12</v>
      </c>
      <c r="C4" s="1" t="s">
        <v>7</v>
      </c>
      <c r="D4" s="2">
        <v>1</v>
      </c>
      <c r="E4" s="1" t="s">
        <v>13</v>
      </c>
      <c r="F4" s="1" t="s">
        <v>9</v>
      </c>
    </row>
    <row r="5" spans="1:6" x14ac:dyDescent="0.35">
      <c r="A5" s="3" t="s">
        <v>11</v>
      </c>
      <c r="B5" s="3" t="s">
        <v>12</v>
      </c>
      <c r="C5" s="1" t="s">
        <v>14</v>
      </c>
      <c r="D5" s="2">
        <v>1</v>
      </c>
      <c r="E5" s="1" t="s">
        <v>15</v>
      </c>
      <c r="F5" s="1" t="s">
        <v>9</v>
      </c>
    </row>
    <row r="6" spans="1:6" x14ac:dyDescent="0.35">
      <c r="A6" s="3" t="s">
        <v>11</v>
      </c>
      <c r="B6" s="3" t="s">
        <v>12</v>
      </c>
      <c r="C6" s="1" t="s">
        <v>10</v>
      </c>
      <c r="D6" s="2">
        <v>2</v>
      </c>
      <c r="E6" s="1" t="s">
        <v>16</v>
      </c>
      <c r="F6" s="1" t="s">
        <v>9</v>
      </c>
    </row>
    <row r="7" spans="1:6" x14ac:dyDescent="0.35">
      <c r="A7" s="3" t="s">
        <v>17</v>
      </c>
      <c r="B7" s="3" t="s">
        <v>18</v>
      </c>
      <c r="C7" s="1" t="s">
        <v>7</v>
      </c>
      <c r="D7" s="2">
        <v>1</v>
      </c>
      <c r="E7" s="1" t="s">
        <v>8</v>
      </c>
      <c r="F7" s="1" t="s">
        <v>19</v>
      </c>
    </row>
    <row r="8" spans="1:6" x14ac:dyDescent="0.35">
      <c r="A8" s="3" t="s">
        <v>17</v>
      </c>
      <c r="B8" s="3" t="s">
        <v>18</v>
      </c>
      <c r="C8" s="1" t="s">
        <v>14</v>
      </c>
      <c r="D8" s="2">
        <v>1</v>
      </c>
      <c r="E8" s="1" t="s">
        <v>8</v>
      </c>
      <c r="F8" s="1" t="s">
        <v>19</v>
      </c>
    </row>
    <row r="9" spans="1:6" x14ac:dyDescent="0.35">
      <c r="A9" s="3" t="s">
        <v>20</v>
      </c>
      <c r="B9" s="3" t="s">
        <v>21</v>
      </c>
      <c r="C9" s="1" t="s">
        <v>7</v>
      </c>
      <c r="D9" s="2">
        <v>1</v>
      </c>
      <c r="E9" s="1" t="s">
        <v>22</v>
      </c>
      <c r="F9" s="1" t="s">
        <v>23</v>
      </c>
    </row>
    <row r="10" spans="1:6" x14ac:dyDescent="0.35">
      <c r="A10" s="3" t="s">
        <v>20</v>
      </c>
      <c r="B10" s="3" t="s">
        <v>21</v>
      </c>
      <c r="C10" s="1" t="s">
        <v>24</v>
      </c>
      <c r="D10" s="2">
        <v>1</v>
      </c>
      <c r="E10" s="1" t="s">
        <v>25</v>
      </c>
      <c r="F10" s="1" t="s">
        <v>23</v>
      </c>
    </row>
    <row r="11" spans="1:6" x14ac:dyDescent="0.35">
      <c r="A11" s="3" t="s">
        <v>20</v>
      </c>
      <c r="B11" s="3" t="s">
        <v>21</v>
      </c>
      <c r="C11" s="1" t="s">
        <v>26</v>
      </c>
      <c r="D11" s="2">
        <v>1</v>
      </c>
      <c r="E11" s="1" t="s">
        <v>27</v>
      </c>
      <c r="F11" s="1" t="s">
        <v>23</v>
      </c>
    </row>
    <row r="12" spans="1:6" x14ac:dyDescent="0.35">
      <c r="A12" s="3" t="s">
        <v>28</v>
      </c>
      <c r="B12" s="3" t="s">
        <v>29</v>
      </c>
      <c r="C12" s="1" t="s">
        <v>26</v>
      </c>
      <c r="D12" s="2">
        <v>1</v>
      </c>
      <c r="E12" s="1" t="s">
        <v>13</v>
      </c>
      <c r="F12" s="1" t="s">
        <v>19</v>
      </c>
    </row>
    <row r="13" spans="1:6" x14ac:dyDescent="0.35">
      <c r="A13" s="3" t="s">
        <v>28</v>
      </c>
      <c r="B13" s="3" t="s">
        <v>29</v>
      </c>
      <c r="C13" s="1" t="s">
        <v>7</v>
      </c>
      <c r="D13" s="2">
        <v>1</v>
      </c>
      <c r="E13" s="1" t="s">
        <v>13</v>
      </c>
      <c r="F13" s="1" t="s">
        <v>19</v>
      </c>
    </row>
    <row r="14" spans="1:6" x14ac:dyDescent="0.35">
      <c r="A14" s="1" t="s">
        <v>30</v>
      </c>
      <c r="B14" s="1" t="s">
        <v>31</v>
      </c>
      <c r="C14" s="1" t="s">
        <v>7</v>
      </c>
      <c r="D14" s="2">
        <v>1</v>
      </c>
      <c r="E14" s="1" t="s">
        <v>15</v>
      </c>
      <c r="F14" s="1" t="s">
        <v>32</v>
      </c>
    </row>
    <row r="15" spans="1:6" x14ac:dyDescent="0.35">
      <c r="A15" s="1" t="s">
        <v>33</v>
      </c>
      <c r="B15" s="1" t="s">
        <v>34</v>
      </c>
      <c r="C15" s="1" t="s">
        <v>7</v>
      </c>
      <c r="D15" s="2">
        <v>1</v>
      </c>
      <c r="E15" s="1" t="s">
        <v>16</v>
      </c>
      <c r="F15" s="1" t="s">
        <v>32</v>
      </c>
    </row>
    <row r="16" spans="1:6" x14ac:dyDescent="0.35">
      <c r="A16" s="1" t="s">
        <v>35</v>
      </c>
      <c r="B16" s="1" t="s">
        <v>36</v>
      </c>
      <c r="C16" s="1" t="s">
        <v>14</v>
      </c>
      <c r="D16" s="2">
        <v>1</v>
      </c>
      <c r="E16" s="1" t="s">
        <v>37</v>
      </c>
      <c r="F16" s="1" t="s">
        <v>32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E2E4-AF4D-42FF-A2FE-19A1F6CCEB0D}">
  <dimension ref="A1:U107"/>
  <sheetViews>
    <sheetView tabSelected="1" topLeftCell="B1" zoomScaleNormal="100" workbookViewId="0">
      <selection activeCell="K90" sqref="K90"/>
    </sheetView>
  </sheetViews>
  <sheetFormatPr defaultColWidth="8" defaultRowHeight="13" x14ac:dyDescent="0.3"/>
  <cols>
    <col min="1" max="1" width="3.6328125" style="9" customWidth="1"/>
    <col min="2" max="2" width="13.08984375" style="9" customWidth="1"/>
    <col min="3" max="3" width="15.6328125" style="9" customWidth="1"/>
    <col min="4" max="4" width="10.36328125" style="54" customWidth="1"/>
    <col min="5" max="5" width="8.6328125" style="54" customWidth="1"/>
    <col min="6" max="6" width="48" style="15" customWidth="1"/>
    <col min="7" max="7" width="12.6328125" style="9" customWidth="1"/>
    <col min="8" max="8" width="13" style="9" customWidth="1"/>
    <col min="9" max="9" width="12" style="9" customWidth="1"/>
    <col min="10" max="10" width="8" style="9"/>
    <col min="11" max="11" width="9.36328125" style="9" bestFit="1" customWidth="1"/>
    <col min="12" max="12" width="22.6328125" style="9" customWidth="1"/>
    <col min="13" max="13" width="10.08984375" style="9" customWidth="1"/>
    <col min="14" max="14" width="8.08984375" style="9" bestFit="1" customWidth="1"/>
    <col min="15" max="15" width="8.36328125" style="9" bestFit="1" customWidth="1"/>
    <col min="16" max="16" width="8.08984375" style="9" bestFit="1" customWidth="1"/>
    <col min="17" max="18" width="8.36328125" style="9" bestFit="1" customWidth="1"/>
    <col min="19" max="19" width="10.54296875" style="9" customWidth="1"/>
    <col min="20" max="20" width="8.90625" style="9" customWidth="1"/>
    <col min="21" max="16384" width="8" style="9"/>
  </cols>
  <sheetData>
    <row r="1" spans="1:21" x14ac:dyDescent="0.3">
      <c r="F1" s="9"/>
      <c r="J1" s="12" t="s">
        <v>38</v>
      </c>
    </row>
    <row r="2" spans="1:21" x14ac:dyDescent="0.3">
      <c r="F2" s="9"/>
      <c r="J2" s="12"/>
    </row>
    <row r="3" spans="1:21" ht="13.25" customHeight="1" x14ac:dyDescent="0.3">
      <c r="F3" s="13" t="s">
        <v>39</v>
      </c>
      <c r="G3" s="81" t="s">
        <v>40</v>
      </c>
      <c r="H3" s="14" t="s">
        <v>41</v>
      </c>
      <c r="I3" s="52" t="s">
        <v>42</v>
      </c>
      <c r="J3" s="9" t="s">
        <v>43</v>
      </c>
    </row>
    <row r="4" spans="1:21" x14ac:dyDescent="0.3">
      <c r="F4" s="13" t="s">
        <v>39</v>
      </c>
      <c r="G4" s="52" t="s">
        <v>44</v>
      </c>
      <c r="H4" s="14" t="s">
        <v>41</v>
      </c>
      <c r="I4" s="52" t="s">
        <v>45</v>
      </c>
      <c r="J4" s="9" t="s">
        <v>46</v>
      </c>
    </row>
    <row r="5" spans="1:21" x14ac:dyDescent="0.3">
      <c r="F5" s="13" t="s">
        <v>39</v>
      </c>
      <c r="G5" s="52" t="s">
        <v>47</v>
      </c>
      <c r="H5" s="14" t="s">
        <v>41</v>
      </c>
      <c r="I5" s="52" t="s">
        <v>48</v>
      </c>
      <c r="J5" s="9" t="s">
        <v>49</v>
      </c>
    </row>
    <row r="6" spans="1:21" x14ac:dyDescent="0.3">
      <c r="F6" s="13" t="s">
        <v>39</v>
      </c>
      <c r="G6" s="52" t="s">
        <v>50</v>
      </c>
      <c r="H6" s="14" t="s">
        <v>41</v>
      </c>
      <c r="I6" s="52" t="s">
        <v>51</v>
      </c>
      <c r="J6" s="9" t="s">
        <v>52</v>
      </c>
    </row>
    <row r="7" spans="1:21" x14ac:dyDescent="0.3">
      <c r="F7" s="13" t="s">
        <v>39</v>
      </c>
      <c r="G7" s="52" t="s">
        <v>53</v>
      </c>
      <c r="H7" s="14" t="s">
        <v>41</v>
      </c>
      <c r="I7" s="52" t="s">
        <v>54</v>
      </c>
      <c r="J7" s="9" t="s">
        <v>55</v>
      </c>
    </row>
    <row r="8" spans="1:21" x14ac:dyDescent="0.3">
      <c r="F8" s="13" t="s">
        <v>39</v>
      </c>
      <c r="G8" s="9" t="s">
        <v>56</v>
      </c>
      <c r="H8" s="14" t="s">
        <v>41</v>
      </c>
      <c r="I8" s="115" t="s">
        <v>45</v>
      </c>
      <c r="J8" s="9" t="s">
        <v>57</v>
      </c>
    </row>
    <row r="9" spans="1:21" x14ac:dyDescent="0.3">
      <c r="F9" s="13"/>
      <c r="H9" s="14"/>
      <c r="I9" s="115"/>
    </row>
    <row r="10" spans="1:21" ht="14" customHeight="1" x14ac:dyDescent="0.3">
      <c r="B10" s="158" t="s">
        <v>58</v>
      </c>
      <c r="C10" s="158"/>
      <c r="D10" s="158"/>
      <c r="E10" s="158"/>
      <c r="F10" s="158"/>
    </row>
    <row r="12" spans="1:21" ht="13.5" thickBot="1" x14ac:dyDescent="0.35">
      <c r="I12" s="16"/>
    </row>
    <row r="13" spans="1:21" ht="39.5" thickBot="1" x14ac:dyDescent="0.35">
      <c r="A13" s="89" t="s">
        <v>59</v>
      </c>
      <c r="B13" s="90" t="s">
        <v>0</v>
      </c>
      <c r="C13" s="90" t="s">
        <v>60</v>
      </c>
      <c r="D13" s="91" t="s">
        <v>61</v>
      </c>
      <c r="E13" s="91" t="s">
        <v>62</v>
      </c>
      <c r="F13" s="90" t="s">
        <v>63</v>
      </c>
      <c r="G13" s="90" t="s">
        <v>2</v>
      </c>
      <c r="H13" s="91" t="s">
        <v>64</v>
      </c>
      <c r="I13" s="92" t="s">
        <v>65</v>
      </c>
    </row>
    <row r="14" spans="1:21" ht="12.75" customHeight="1" x14ac:dyDescent="0.3">
      <c r="A14" s="156">
        <v>1</v>
      </c>
      <c r="B14" s="153" t="s">
        <v>66</v>
      </c>
      <c r="C14" s="153" t="s">
        <v>49</v>
      </c>
      <c r="D14" s="153" t="s">
        <v>67</v>
      </c>
      <c r="E14" s="153" t="s">
        <v>68</v>
      </c>
      <c r="F14" s="73" t="s">
        <v>69</v>
      </c>
      <c r="G14" s="61">
        <v>1</v>
      </c>
      <c r="H14" s="62">
        <v>5745</v>
      </c>
      <c r="I14" s="63">
        <f>G14*H14</f>
        <v>5745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 ht="12.75" customHeight="1" x14ac:dyDescent="0.3">
      <c r="A15" s="156"/>
      <c r="B15" s="153"/>
      <c r="C15" s="153"/>
      <c r="D15" s="153"/>
      <c r="E15" s="153"/>
      <c r="F15" s="73" t="s">
        <v>70</v>
      </c>
      <c r="G15" s="20">
        <v>1</v>
      </c>
      <c r="H15" s="21">
        <v>6120</v>
      </c>
      <c r="I15" s="22">
        <f>G15*H15</f>
        <v>6120</v>
      </c>
      <c r="L15" s="86"/>
      <c r="M15" s="86"/>
      <c r="N15" s="86"/>
      <c r="O15" s="86"/>
      <c r="P15" s="86"/>
      <c r="Q15" s="86"/>
      <c r="R15" s="86"/>
      <c r="S15" s="86"/>
      <c r="T15" s="75"/>
      <c r="U15" s="75"/>
    </row>
    <row r="16" spans="1:21" ht="12.75" customHeight="1" x14ac:dyDescent="0.3">
      <c r="A16" s="156"/>
      <c r="B16" s="153"/>
      <c r="C16" s="153"/>
      <c r="D16" s="153"/>
      <c r="E16" s="153"/>
      <c r="F16" s="74" t="s">
        <v>71</v>
      </c>
      <c r="G16" s="20">
        <v>1</v>
      </c>
      <c r="H16" s="62">
        <v>250</v>
      </c>
      <c r="I16" s="63">
        <f>G16*H16</f>
        <v>250</v>
      </c>
      <c r="L16" s="75"/>
      <c r="M16" s="87"/>
      <c r="N16" s="87"/>
      <c r="O16" s="87"/>
      <c r="P16" s="87"/>
      <c r="Q16" s="87"/>
      <c r="R16" s="87"/>
      <c r="S16" s="88"/>
      <c r="T16" s="75"/>
      <c r="U16" s="75"/>
    </row>
    <row r="17" spans="1:21" ht="12.75" customHeight="1" x14ac:dyDescent="0.3">
      <c r="A17" s="156"/>
      <c r="B17" s="153"/>
      <c r="C17" s="153"/>
      <c r="D17" s="153"/>
      <c r="E17" s="153"/>
      <c r="F17" s="74" t="s">
        <v>72</v>
      </c>
      <c r="G17" s="20">
        <v>1</v>
      </c>
      <c r="H17" s="62">
        <v>0</v>
      </c>
      <c r="I17" s="63">
        <f>G17*H17</f>
        <v>0</v>
      </c>
      <c r="L17" s="75"/>
      <c r="M17" s="87"/>
      <c r="N17" s="87"/>
      <c r="O17" s="87"/>
      <c r="P17" s="87"/>
      <c r="Q17" s="87"/>
      <c r="R17" s="87"/>
      <c r="S17" s="88"/>
      <c r="T17" s="75"/>
      <c r="U17" s="75"/>
    </row>
    <row r="18" spans="1:21" ht="12.75" customHeight="1" x14ac:dyDescent="0.3">
      <c r="A18" s="156"/>
      <c r="B18" s="153"/>
      <c r="C18" s="153"/>
      <c r="D18" s="153"/>
      <c r="E18" s="153"/>
      <c r="F18" s="74" t="s">
        <v>73</v>
      </c>
      <c r="G18" s="20">
        <v>1</v>
      </c>
      <c r="H18" s="62">
        <v>300</v>
      </c>
      <c r="I18" s="63">
        <f>G18*H18</f>
        <v>300</v>
      </c>
      <c r="L18" s="75"/>
      <c r="M18" s="87"/>
      <c r="N18" s="87"/>
      <c r="O18" s="87"/>
      <c r="P18" s="87"/>
      <c r="Q18" s="87"/>
      <c r="R18" s="87"/>
      <c r="S18" s="88"/>
      <c r="T18" s="75"/>
      <c r="U18" s="75"/>
    </row>
    <row r="19" spans="1:21" ht="12.75" customHeight="1" x14ac:dyDescent="0.35">
      <c r="A19" s="156"/>
      <c r="B19" s="153"/>
      <c r="C19" s="153"/>
      <c r="D19" s="153"/>
      <c r="E19" s="153"/>
      <c r="F19" s="74" t="s">
        <v>74</v>
      </c>
      <c r="G19" s="20">
        <v>1</v>
      </c>
      <c r="H19" s="21">
        <v>3700</v>
      </c>
      <c r="I19" s="22">
        <f t="shared" ref="I19:I21" si="0">G19*H19</f>
        <v>3700</v>
      </c>
      <c r="K19"/>
      <c r="L19" s="75"/>
      <c r="M19" s="87"/>
      <c r="N19" s="87"/>
      <c r="O19" s="87"/>
      <c r="P19" s="87"/>
      <c r="Q19" s="87"/>
      <c r="R19" s="87"/>
      <c r="S19" s="88"/>
      <c r="T19" s="75"/>
      <c r="U19" s="75"/>
    </row>
    <row r="20" spans="1:21" ht="12.75" customHeight="1" x14ac:dyDescent="0.35">
      <c r="A20" s="156"/>
      <c r="B20" s="153"/>
      <c r="C20" s="153"/>
      <c r="D20" s="153"/>
      <c r="E20" s="153"/>
      <c r="F20" s="74" t="s">
        <v>75</v>
      </c>
      <c r="G20" s="20">
        <v>1</v>
      </c>
      <c r="H20" s="21">
        <v>400</v>
      </c>
      <c r="I20" s="22">
        <f t="shared" ref="I20" si="1">G20*H20</f>
        <v>400</v>
      </c>
      <c r="K20"/>
      <c r="L20" s="75"/>
      <c r="M20" s="87"/>
      <c r="N20" s="87"/>
      <c r="O20" s="87"/>
      <c r="P20" s="87"/>
      <c r="Q20" s="87"/>
      <c r="R20" s="87"/>
      <c r="S20" s="88"/>
      <c r="T20" s="75"/>
      <c r="U20" s="75"/>
    </row>
    <row r="21" spans="1:21" ht="12.75" customHeight="1" x14ac:dyDescent="0.35">
      <c r="A21" s="156"/>
      <c r="B21" s="153"/>
      <c r="C21" s="153"/>
      <c r="D21" s="153"/>
      <c r="E21" s="153"/>
      <c r="F21" s="74" t="s">
        <v>76</v>
      </c>
      <c r="G21" s="61">
        <v>1</v>
      </c>
      <c r="H21" s="79">
        <v>2500</v>
      </c>
      <c r="I21" s="22">
        <f t="shared" si="0"/>
        <v>2500</v>
      </c>
      <c r="K21"/>
      <c r="L21" s="75"/>
      <c r="M21" s="87"/>
      <c r="N21" s="87"/>
      <c r="O21" s="87"/>
      <c r="P21" s="87"/>
      <c r="Q21" s="87"/>
      <c r="R21" s="87"/>
      <c r="S21" s="88"/>
      <c r="T21" s="75"/>
      <c r="U21" s="75"/>
    </row>
    <row r="22" spans="1:21" ht="12.75" customHeight="1" x14ac:dyDescent="0.35">
      <c r="A22" s="156"/>
      <c r="B22" s="153"/>
      <c r="C22" s="153"/>
      <c r="D22" s="153"/>
      <c r="E22" s="153"/>
      <c r="F22" s="135" t="s">
        <v>77</v>
      </c>
      <c r="G22" s="61">
        <v>2</v>
      </c>
      <c r="H22" s="79">
        <v>50</v>
      </c>
      <c r="I22" s="22">
        <f>G22*H22</f>
        <v>100</v>
      </c>
      <c r="K22"/>
      <c r="L22" s="75"/>
      <c r="M22" s="87"/>
      <c r="N22" s="87"/>
      <c r="O22" s="87"/>
      <c r="P22" s="87"/>
      <c r="Q22" s="87"/>
      <c r="R22" s="87"/>
      <c r="S22" s="88"/>
      <c r="T22" s="75"/>
      <c r="U22" s="75"/>
    </row>
    <row r="23" spans="1:21" ht="12.75" customHeight="1" x14ac:dyDescent="0.35">
      <c r="A23" s="156"/>
      <c r="B23" s="153"/>
      <c r="C23" s="153"/>
      <c r="D23" s="153"/>
      <c r="E23" s="153"/>
      <c r="F23" s="9"/>
      <c r="G23" s="20"/>
      <c r="H23" s="23" t="s">
        <v>78</v>
      </c>
      <c r="I23" s="22">
        <f>SUM(I14:I22)</f>
        <v>19115</v>
      </c>
      <c r="K23"/>
      <c r="L23" s="75"/>
      <c r="M23" s="87"/>
      <c r="N23" s="87"/>
      <c r="O23" s="87"/>
      <c r="P23" s="87"/>
      <c r="Q23" s="87"/>
      <c r="R23" s="87"/>
      <c r="S23" s="88"/>
      <c r="T23" s="75"/>
      <c r="U23" s="75"/>
    </row>
    <row r="24" spans="1:21" ht="12.75" customHeight="1" x14ac:dyDescent="0.35">
      <c r="A24" s="156"/>
      <c r="B24" s="153"/>
      <c r="C24" s="153"/>
      <c r="D24" s="153"/>
      <c r="E24" s="153"/>
      <c r="F24" s="70"/>
      <c r="G24" s="20" t="s">
        <v>79</v>
      </c>
      <c r="H24" s="24">
        <f>H79</f>
        <v>0.1</v>
      </c>
      <c r="I24" s="22">
        <f>I23*H24</f>
        <v>1911.5</v>
      </c>
      <c r="K24"/>
      <c r="L24" s="75"/>
      <c r="M24" s="87"/>
      <c r="N24" s="87"/>
      <c r="O24" s="87"/>
      <c r="P24" s="87"/>
      <c r="Q24" s="87"/>
      <c r="R24" s="87"/>
      <c r="S24" s="88"/>
      <c r="T24" s="75"/>
      <c r="U24" s="75"/>
    </row>
    <row r="25" spans="1:21" ht="12.75" customHeight="1" x14ac:dyDescent="0.3">
      <c r="A25" s="160"/>
      <c r="B25" s="159"/>
      <c r="C25" s="159"/>
      <c r="D25" s="159"/>
      <c r="E25" s="159"/>
      <c r="F25" s="71"/>
      <c r="G25" s="25"/>
      <c r="H25" s="26" t="s">
        <v>80</v>
      </c>
      <c r="I25" s="27">
        <f>I23+I24</f>
        <v>21026.5</v>
      </c>
      <c r="K25" s="95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spans="1:21" ht="12.75" customHeight="1" x14ac:dyDescent="0.35">
      <c r="A26" s="156">
        <v>2</v>
      </c>
      <c r="B26" s="153" t="s">
        <v>81</v>
      </c>
      <c r="C26" s="153" t="s">
        <v>43</v>
      </c>
      <c r="D26" s="153" t="s">
        <v>82</v>
      </c>
      <c r="E26" s="153" t="s">
        <v>68</v>
      </c>
      <c r="F26" s="72" t="s">
        <v>83</v>
      </c>
      <c r="G26" s="17">
        <v>0</v>
      </c>
      <c r="H26" s="18">
        <v>0</v>
      </c>
      <c r="I26" s="19">
        <f>G26*H26</f>
        <v>0</v>
      </c>
      <c r="K26"/>
      <c r="L26" s="75"/>
      <c r="M26" s="75"/>
      <c r="N26" s="75"/>
      <c r="O26" s="76"/>
      <c r="P26" s="75"/>
      <c r="Q26" s="75"/>
      <c r="R26" s="77"/>
      <c r="S26" s="87"/>
      <c r="T26" s="75"/>
      <c r="U26" s="75"/>
    </row>
    <row r="27" spans="1:21" ht="12.75" customHeight="1" x14ac:dyDescent="0.35">
      <c r="A27" s="156"/>
      <c r="B27" s="153"/>
      <c r="C27" s="153"/>
      <c r="D27" s="153"/>
      <c r="E27" s="153"/>
      <c r="F27" s="114" t="s">
        <v>84</v>
      </c>
      <c r="G27" s="61">
        <v>0</v>
      </c>
      <c r="H27" s="62">
        <v>0</v>
      </c>
      <c r="I27" s="63">
        <f>G27*H27</f>
        <v>0</v>
      </c>
      <c r="K27"/>
      <c r="L27" s="75"/>
      <c r="M27" s="75"/>
      <c r="N27" s="75"/>
      <c r="O27" s="76"/>
      <c r="P27" s="75"/>
      <c r="Q27" s="75"/>
      <c r="R27" s="77"/>
      <c r="S27" s="87"/>
      <c r="T27" s="75"/>
      <c r="U27" s="75"/>
    </row>
    <row r="28" spans="1:21" ht="35.25" customHeight="1" x14ac:dyDescent="0.35">
      <c r="A28" s="156"/>
      <c r="B28" s="153"/>
      <c r="C28" s="153"/>
      <c r="D28" s="153"/>
      <c r="E28" s="153"/>
      <c r="F28" s="113" t="s">
        <v>85</v>
      </c>
      <c r="G28" s="61">
        <v>1</v>
      </c>
      <c r="H28" s="133">
        <v>3000</v>
      </c>
      <c r="I28" s="134">
        <f>G28*H28</f>
        <v>3000</v>
      </c>
      <c r="L28" s="75"/>
      <c r="M28" s="75"/>
      <c r="N28" s="75"/>
      <c r="O28" s="76"/>
      <c r="P28" s="75"/>
      <c r="Q28" s="75"/>
      <c r="R28" s="77"/>
      <c r="S28" s="87"/>
      <c r="T28" s="75"/>
      <c r="U28" s="75"/>
    </row>
    <row r="29" spans="1:21" ht="12.75" customHeight="1" x14ac:dyDescent="0.35">
      <c r="A29" s="156"/>
      <c r="B29" s="153"/>
      <c r="C29" s="153"/>
      <c r="D29" s="153"/>
      <c r="E29" s="153"/>
      <c r="F29" s="74" t="s">
        <v>71</v>
      </c>
      <c r="G29" s="20">
        <v>1</v>
      </c>
      <c r="H29" s="21">
        <v>250</v>
      </c>
      <c r="I29" s="22">
        <f t="shared" ref="I29:I31" si="2">G29*H29</f>
        <v>250</v>
      </c>
      <c r="L29" s="75"/>
      <c r="M29" s="75"/>
      <c r="N29" s="75"/>
      <c r="O29" s="76"/>
      <c r="P29" s="75"/>
      <c r="Q29" s="75"/>
      <c r="R29" s="77"/>
      <c r="S29" s="87"/>
      <c r="T29" s="75"/>
      <c r="U29" s="75"/>
    </row>
    <row r="30" spans="1:21" ht="12.75" customHeight="1" x14ac:dyDescent="0.3">
      <c r="A30" s="156"/>
      <c r="B30" s="153"/>
      <c r="C30" s="153"/>
      <c r="D30" s="153"/>
      <c r="E30" s="153"/>
      <c r="F30" s="74" t="s">
        <v>86</v>
      </c>
      <c r="G30" s="61">
        <v>1</v>
      </c>
      <c r="H30" s="62">
        <v>300</v>
      </c>
      <c r="I30" s="22">
        <f t="shared" si="2"/>
        <v>300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spans="1:21" ht="12.75" customHeight="1" x14ac:dyDescent="0.3">
      <c r="A31" s="156"/>
      <c r="B31" s="153"/>
      <c r="C31" s="153"/>
      <c r="D31" s="153"/>
      <c r="E31" s="153"/>
      <c r="F31" s="74" t="s">
        <v>75</v>
      </c>
      <c r="G31" s="20">
        <v>1</v>
      </c>
      <c r="H31" s="21">
        <v>300</v>
      </c>
      <c r="I31" s="22">
        <f t="shared" si="2"/>
        <v>300</v>
      </c>
    </row>
    <row r="32" spans="1:21" ht="12.75" customHeight="1" x14ac:dyDescent="0.3">
      <c r="A32" s="156"/>
      <c r="B32" s="153"/>
      <c r="C32" s="153"/>
      <c r="D32" s="153"/>
      <c r="E32" s="153"/>
      <c r="F32" s="74" t="s">
        <v>87</v>
      </c>
      <c r="G32" s="61">
        <v>1</v>
      </c>
      <c r="H32" s="62">
        <v>1750</v>
      </c>
      <c r="I32" s="22">
        <f t="shared" ref="I32" si="3">G32*H32</f>
        <v>1750</v>
      </c>
    </row>
    <row r="33" spans="1:11" ht="12.75" customHeight="1" x14ac:dyDescent="0.3">
      <c r="A33" s="156"/>
      <c r="B33" s="153"/>
      <c r="C33" s="153"/>
      <c r="D33" s="153"/>
      <c r="E33" s="153"/>
      <c r="F33" s="52" t="s">
        <v>88</v>
      </c>
      <c r="G33" s="20">
        <v>6</v>
      </c>
      <c r="H33" s="21">
        <v>35</v>
      </c>
      <c r="I33" s="22">
        <f>G33*H33</f>
        <v>210</v>
      </c>
    </row>
    <row r="34" spans="1:11" ht="12.75" customHeight="1" x14ac:dyDescent="0.3">
      <c r="A34" s="156"/>
      <c r="B34" s="153"/>
      <c r="C34" s="153"/>
      <c r="D34" s="153"/>
      <c r="E34" s="153"/>
      <c r="F34" s="70"/>
      <c r="G34" s="20"/>
      <c r="H34" s="23" t="s">
        <v>78</v>
      </c>
      <c r="I34" s="22">
        <f>SUM(I26:I33)</f>
        <v>5810</v>
      </c>
    </row>
    <row r="35" spans="1:11" ht="12.75" customHeight="1" x14ac:dyDescent="0.3">
      <c r="A35" s="156"/>
      <c r="B35" s="153"/>
      <c r="C35" s="153"/>
      <c r="D35" s="153"/>
      <c r="E35" s="153"/>
      <c r="F35" s="70"/>
      <c r="G35" s="20" t="s">
        <v>79</v>
      </c>
      <c r="H35" s="24">
        <f>H79</f>
        <v>0.1</v>
      </c>
      <c r="I35" s="22">
        <f>I34*H35</f>
        <v>581</v>
      </c>
    </row>
    <row r="36" spans="1:11" ht="12.75" customHeight="1" x14ac:dyDescent="0.3">
      <c r="A36" s="160"/>
      <c r="B36" s="159"/>
      <c r="C36" s="159"/>
      <c r="D36" s="159"/>
      <c r="E36" s="159"/>
      <c r="F36" s="71"/>
      <c r="G36" s="25"/>
      <c r="H36" s="26" t="s">
        <v>80</v>
      </c>
      <c r="I36" s="27">
        <f>I34+I35</f>
        <v>6391</v>
      </c>
      <c r="K36" s="95"/>
    </row>
    <row r="37" spans="1:11" ht="12.75" customHeight="1" x14ac:dyDescent="0.3">
      <c r="A37" s="162">
        <v>3</v>
      </c>
      <c r="B37" s="161" t="s">
        <v>89</v>
      </c>
      <c r="C37" s="161" t="s">
        <v>46</v>
      </c>
      <c r="D37" s="161" t="s">
        <v>67</v>
      </c>
      <c r="E37" s="161" t="s">
        <v>68</v>
      </c>
      <c r="F37" s="72" t="s">
        <v>90</v>
      </c>
      <c r="G37" s="17">
        <v>1</v>
      </c>
      <c r="H37" s="18">
        <v>5745</v>
      </c>
      <c r="I37" s="19">
        <f>G37*H37</f>
        <v>5745</v>
      </c>
    </row>
    <row r="38" spans="1:11" ht="12.75" customHeight="1" x14ac:dyDescent="0.3">
      <c r="A38" s="156"/>
      <c r="B38" s="153"/>
      <c r="C38" s="153"/>
      <c r="D38" s="153"/>
      <c r="E38" s="153"/>
      <c r="F38" s="73" t="s">
        <v>91</v>
      </c>
      <c r="G38" s="20">
        <v>1</v>
      </c>
      <c r="H38" s="21">
        <v>6120</v>
      </c>
      <c r="I38" s="22">
        <f>G38*H38</f>
        <v>6120</v>
      </c>
    </row>
    <row r="39" spans="1:11" ht="12.75" customHeight="1" x14ac:dyDescent="0.3">
      <c r="A39" s="156"/>
      <c r="B39" s="153"/>
      <c r="C39" s="153"/>
      <c r="D39" s="153"/>
      <c r="E39" s="153"/>
      <c r="F39" s="52" t="s">
        <v>92</v>
      </c>
      <c r="G39" s="20">
        <v>1</v>
      </c>
      <c r="H39" s="62">
        <v>250</v>
      </c>
      <c r="I39" s="22">
        <f>G39*H39</f>
        <v>250</v>
      </c>
    </row>
    <row r="40" spans="1:11" ht="13.25" customHeight="1" x14ac:dyDescent="0.3">
      <c r="A40" s="156"/>
      <c r="B40" s="153"/>
      <c r="C40" s="153"/>
      <c r="D40" s="153"/>
      <c r="E40" s="153"/>
      <c r="F40" s="74" t="s">
        <v>71</v>
      </c>
      <c r="G40" s="20">
        <v>1</v>
      </c>
      <c r="H40" s="62">
        <v>250</v>
      </c>
      <c r="I40" s="22">
        <f>G40*H40</f>
        <v>250</v>
      </c>
    </row>
    <row r="41" spans="1:11" ht="13.25" customHeight="1" x14ac:dyDescent="0.3">
      <c r="A41" s="156"/>
      <c r="B41" s="153"/>
      <c r="C41" s="153"/>
      <c r="D41" s="153"/>
      <c r="E41" s="153"/>
      <c r="F41" s="74" t="s">
        <v>93</v>
      </c>
      <c r="G41" s="20">
        <v>1</v>
      </c>
      <c r="H41" s="62">
        <v>0</v>
      </c>
      <c r="I41" s="22">
        <v>0</v>
      </c>
    </row>
    <row r="42" spans="1:11" ht="13.25" customHeight="1" x14ac:dyDescent="0.3">
      <c r="A42" s="156"/>
      <c r="B42" s="153"/>
      <c r="C42" s="153"/>
      <c r="D42" s="153"/>
      <c r="E42" s="153"/>
      <c r="F42" s="74" t="s">
        <v>86</v>
      </c>
      <c r="G42" s="20">
        <v>1</v>
      </c>
      <c r="H42" s="62">
        <v>350</v>
      </c>
      <c r="I42" s="22">
        <f t="shared" ref="I42:I44" si="4">G42*H42</f>
        <v>350</v>
      </c>
    </row>
    <row r="43" spans="1:11" ht="13.25" customHeight="1" x14ac:dyDescent="0.3">
      <c r="A43" s="156"/>
      <c r="B43" s="153"/>
      <c r="C43" s="153"/>
      <c r="D43" s="153"/>
      <c r="E43" s="153"/>
      <c r="F43" s="74" t="s">
        <v>74</v>
      </c>
      <c r="G43" s="20">
        <v>1</v>
      </c>
      <c r="H43" s="62">
        <v>3000</v>
      </c>
      <c r="I43" s="22">
        <f t="shared" si="4"/>
        <v>3000</v>
      </c>
    </row>
    <row r="44" spans="1:11" ht="13.25" customHeight="1" x14ac:dyDescent="0.3">
      <c r="A44" s="156"/>
      <c r="B44" s="153"/>
      <c r="C44" s="153"/>
      <c r="D44" s="153"/>
      <c r="E44" s="153"/>
      <c r="F44" s="74" t="s">
        <v>75</v>
      </c>
      <c r="G44" s="20">
        <v>1</v>
      </c>
      <c r="H44" s="21">
        <v>500</v>
      </c>
      <c r="I44" s="22">
        <f t="shared" si="4"/>
        <v>500</v>
      </c>
    </row>
    <row r="45" spans="1:11" x14ac:dyDescent="0.3">
      <c r="A45" s="156"/>
      <c r="B45" s="153"/>
      <c r="C45" s="153"/>
      <c r="D45" s="153"/>
      <c r="E45" s="153"/>
      <c r="F45" s="74" t="s">
        <v>87</v>
      </c>
      <c r="G45" s="61">
        <v>1</v>
      </c>
      <c r="H45" s="62">
        <v>2500</v>
      </c>
      <c r="I45" s="22">
        <f>G45*H45</f>
        <v>2500</v>
      </c>
    </row>
    <row r="46" spans="1:11" x14ac:dyDescent="0.3">
      <c r="A46" s="156"/>
      <c r="B46" s="153"/>
      <c r="C46" s="153"/>
      <c r="D46" s="153"/>
      <c r="E46" s="153"/>
      <c r="F46" s="80" t="s">
        <v>94</v>
      </c>
      <c r="G46" s="61">
        <v>2</v>
      </c>
      <c r="H46" s="62">
        <v>50</v>
      </c>
      <c r="I46" s="22">
        <f>G46*H46</f>
        <v>100</v>
      </c>
    </row>
    <row r="47" spans="1:11" ht="12.75" customHeight="1" x14ac:dyDescent="0.3">
      <c r="A47" s="156"/>
      <c r="B47" s="153"/>
      <c r="C47" s="153"/>
      <c r="D47" s="153"/>
      <c r="E47" s="153"/>
      <c r="F47" s="9"/>
      <c r="G47" s="20"/>
      <c r="H47" s="23" t="s">
        <v>78</v>
      </c>
      <c r="I47" s="22">
        <f>SUM(I37:I46)</f>
        <v>18815</v>
      </c>
    </row>
    <row r="48" spans="1:11" ht="12.75" customHeight="1" x14ac:dyDescent="0.3">
      <c r="A48" s="156"/>
      <c r="B48" s="153"/>
      <c r="C48" s="153"/>
      <c r="D48" s="153"/>
      <c r="E48" s="153"/>
      <c r="F48" s="8"/>
      <c r="G48" s="20" t="s">
        <v>79</v>
      </c>
      <c r="H48" s="24">
        <f>H79</f>
        <v>0.1</v>
      </c>
      <c r="I48" s="22">
        <f>I47*H48</f>
        <v>1881.5</v>
      </c>
    </row>
    <row r="49" spans="1:11" ht="12.75" customHeight="1" x14ac:dyDescent="0.3">
      <c r="A49" s="157"/>
      <c r="B49" s="154"/>
      <c r="C49" s="154"/>
      <c r="D49" s="154"/>
      <c r="E49" s="154"/>
      <c r="F49" s="60"/>
      <c r="G49" s="25"/>
      <c r="H49" s="26" t="s">
        <v>80</v>
      </c>
      <c r="I49" s="27">
        <f>I47+I48</f>
        <v>20696.5</v>
      </c>
      <c r="K49" s="95"/>
    </row>
    <row r="50" spans="1:11" ht="12.75" customHeight="1" x14ac:dyDescent="0.3">
      <c r="A50" s="155">
        <v>4</v>
      </c>
      <c r="B50" s="152" t="s">
        <v>33</v>
      </c>
      <c r="C50" s="152" t="s">
        <v>52</v>
      </c>
      <c r="D50" s="145" t="s">
        <v>95</v>
      </c>
      <c r="E50" s="145" t="s">
        <v>68</v>
      </c>
      <c r="F50" s="10" t="s">
        <v>96</v>
      </c>
      <c r="G50" s="17">
        <v>1</v>
      </c>
      <c r="H50" s="18">
        <v>5460</v>
      </c>
      <c r="I50" s="19">
        <f t="shared" ref="I50:I53" si="5">G50*H50</f>
        <v>5460</v>
      </c>
    </row>
    <row r="51" spans="1:11" ht="12.75" customHeight="1" x14ac:dyDescent="0.3">
      <c r="A51" s="156"/>
      <c r="B51" s="153"/>
      <c r="C51" s="153"/>
      <c r="D51" s="146"/>
      <c r="E51" s="146"/>
      <c r="F51" s="8" t="s">
        <v>97</v>
      </c>
      <c r="G51" s="20">
        <v>1</v>
      </c>
      <c r="H51" s="21">
        <f>200+1000</f>
        <v>1200</v>
      </c>
      <c r="I51" s="22">
        <f t="shared" si="5"/>
        <v>1200</v>
      </c>
    </row>
    <row r="52" spans="1:11" ht="12.75" customHeight="1" x14ac:dyDescent="0.3">
      <c r="A52" s="156"/>
      <c r="B52" s="153"/>
      <c r="C52" s="153"/>
      <c r="D52" s="146"/>
      <c r="E52" s="146"/>
      <c r="F52" s="8" t="s">
        <v>71</v>
      </c>
      <c r="G52" s="20">
        <v>1</v>
      </c>
      <c r="H52" s="21">
        <v>250</v>
      </c>
      <c r="I52" s="22">
        <f t="shared" si="5"/>
        <v>250</v>
      </c>
    </row>
    <row r="53" spans="1:11" ht="12.75" customHeight="1" x14ac:dyDescent="0.3">
      <c r="A53" s="156"/>
      <c r="B53" s="153"/>
      <c r="C53" s="153"/>
      <c r="D53" s="146"/>
      <c r="E53" s="146"/>
      <c r="F53" s="74" t="s">
        <v>86</v>
      </c>
      <c r="G53" s="20">
        <v>1</v>
      </c>
      <c r="H53" s="21">
        <v>100</v>
      </c>
      <c r="I53" s="22">
        <f t="shared" si="5"/>
        <v>100</v>
      </c>
    </row>
    <row r="54" spans="1:11" ht="12.75" customHeight="1" x14ac:dyDescent="0.3">
      <c r="A54" s="156"/>
      <c r="B54" s="153"/>
      <c r="C54" s="153"/>
      <c r="D54" s="146"/>
      <c r="E54" s="146"/>
      <c r="F54" s="8" t="s">
        <v>98</v>
      </c>
      <c r="G54" s="20">
        <v>1</v>
      </c>
      <c r="H54" s="21">
        <v>0</v>
      </c>
      <c r="I54" s="22">
        <f t="shared" ref="I54:I56" si="6">G54*H54</f>
        <v>0</v>
      </c>
    </row>
    <row r="55" spans="1:11" ht="12.75" customHeight="1" x14ac:dyDescent="0.3">
      <c r="A55" s="156"/>
      <c r="B55" s="153"/>
      <c r="C55" s="153"/>
      <c r="D55" s="146"/>
      <c r="E55" s="146"/>
      <c r="F55" s="74" t="s">
        <v>75</v>
      </c>
      <c r="G55" s="20">
        <v>1</v>
      </c>
      <c r="H55" s="21">
        <v>500</v>
      </c>
      <c r="I55" s="22">
        <f t="shared" si="6"/>
        <v>500</v>
      </c>
    </row>
    <row r="56" spans="1:11" ht="12.75" customHeight="1" x14ac:dyDescent="0.3">
      <c r="A56" s="156"/>
      <c r="B56" s="153"/>
      <c r="C56" s="153"/>
      <c r="D56" s="146"/>
      <c r="E56" s="146"/>
      <c r="F56" s="74" t="s">
        <v>87</v>
      </c>
      <c r="G56" s="61">
        <v>1</v>
      </c>
      <c r="H56" s="62">
        <v>2600</v>
      </c>
      <c r="I56" s="22">
        <f t="shared" si="6"/>
        <v>2600</v>
      </c>
    </row>
    <row r="57" spans="1:11" ht="12.75" customHeight="1" x14ac:dyDescent="0.3">
      <c r="A57" s="156"/>
      <c r="B57" s="153"/>
      <c r="C57" s="153"/>
      <c r="D57" s="146"/>
      <c r="E57" s="146"/>
      <c r="F57" s="78" t="s">
        <v>99</v>
      </c>
      <c r="G57" s="20">
        <v>1</v>
      </c>
      <c r="H57" s="21">
        <v>50</v>
      </c>
      <c r="I57" s="22">
        <f>G57*H57</f>
        <v>50</v>
      </c>
    </row>
    <row r="58" spans="1:11" ht="12.75" customHeight="1" x14ac:dyDescent="0.3">
      <c r="A58" s="156"/>
      <c r="B58" s="153"/>
      <c r="C58" s="153"/>
      <c r="D58" s="146"/>
      <c r="E58" s="146"/>
      <c r="F58" s="8"/>
      <c r="G58" s="20"/>
      <c r="H58" s="23" t="s">
        <v>78</v>
      </c>
      <c r="I58" s="22">
        <f>SUM(I50:I57)</f>
        <v>10160</v>
      </c>
    </row>
    <row r="59" spans="1:11" ht="12.75" customHeight="1" x14ac:dyDescent="0.3">
      <c r="A59" s="156"/>
      <c r="B59" s="153"/>
      <c r="C59" s="153"/>
      <c r="D59" s="146"/>
      <c r="E59" s="146"/>
      <c r="F59" s="8"/>
      <c r="G59" s="20" t="s">
        <v>79</v>
      </c>
      <c r="H59" s="24">
        <f>H79</f>
        <v>0.1</v>
      </c>
      <c r="I59" s="22">
        <f>I58*H59</f>
        <v>1016</v>
      </c>
    </row>
    <row r="60" spans="1:11" ht="12.75" customHeight="1" thickBot="1" x14ac:dyDescent="0.35">
      <c r="A60" s="157"/>
      <c r="B60" s="154"/>
      <c r="C60" s="154"/>
      <c r="D60" s="151"/>
      <c r="E60" s="151"/>
      <c r="F60" s="11"/>
      <c r="G60" s="25"/>
      <c r="H60" s="26" t="s">
        <v>80</v>
      </c>
      <c r="I60" s="27">
        <f>I58+I59</f>
        <v>11176</v>
      </c>
      <c r="K60" s="95"/>
    </row>
    <row r="61" spans="1:11" ht="12.75" customHeight="1" x14ac:dyDescent="0.3">
      <c r="A61" s="155">
        <v>5</v>
      </c>
      <c r="B61" s="145" t="s">
        <v>100</v>
      </c>
      <c r="C61" s="145" t="s">
        <v>55</v>
      </c>
      <c r="D61" s="145" t="s">
        <v>95</v>
      </c>
      <c r="E61" s="145" t="s">
        <v>32</v>
      </c>
      <c r="F61" s="116" t="s">
        <v>69</v>
      </c>
      <c r="G61" s="117">
        <v>1</v>
      </c>
      <c r="H61" s="118">
        <v>5745</v>
      </c>
      <c r="I61" s="19">
        <f>G61*H61</f>
        <v>5745</v>
      </c>
    </row>
    <row r="62" spans="1:11" ht="12.75" customHeight="1" x14ac:dyDescent="0.3">
      <c r="A62" s="156"/>
      <c r="B62" s="146"/>
      <c r="C62" s="146"/>
      <c r="D62" s="146"/>
      <c r="E62" s="146"/>
      <c r="F62" s="119" t="s">
        <v>91</v>
      </c>
      <c r="G62" s="120">
        <v>1</v>
      </c>
      <c r="H62" s="121">
        <v>6120</v>
      </c>
      <c r="I62" s="22">
        <f>G62*H62</f>
        <v>6120</v>
      </c>
    </row>
    <row r="63" spans="1:11" ht="12.75" customHeight="1" x14ac:dyDescent="0.3">
      <c r="A63" s="156"/>
      <c r="B63" s="146"/>
      <c r="C63" s="146"/>
      <c r="D63" s="146"/>
      <c r="E63" s="146"/>
      <c r="F63" s="122" t="s">
        <v>71</v>
      </c>
      <c r="G63" s="120">
        <v>1</v>
      </c>
      <c r="H63" s="121">
        <v>250</v>
      </c>
      <c r="I63" s="22">
        <f>G63*H63</f>
        <v>250</v>
      </c>
    </row>
    <row r="64" spans="1:11" ht="12.75" customHeight="1" x14ac:dyDescent="0.3">
      <c r="A64" s="156"/>
      <c r="B64" s="146"/>
      <c r="C64" s="146"/>
      <c r="D64" s="146"/>
      <c r="E64" s="146"/>
      <c r="F64" s="123" t="s">
        <v>86</v>
      </c>
      <c r="G64" s="120">
        <v>1</v>
      </c>
      <c r="H64" s="121">
        <v>0</v>
      </c>
      <c r="I64" s="22">
        <f>G64*H64</f>
        <v>0</v>
      </c>
    </row>
    <row r="65" spans="1:11" ht="12.75" customHeight="1" x14ac:dyDescent="0.3">
      <c r="A65" s="156"/>
      <c r="B65" s="146"/>
      <c r="C65" s="146"/>
      <c r="D65" s="146"/>
      <c r="E65" s="146"/>
      <c r="F65" s="123" t="s">
        <v>74</v>
      </c>
      <c r="G65" s="120">
        <v>1</v>
      </c>
      <c r="H65" s="121">
        <v>750</v>
      </c>
      <c r="I65" s="22">
        <f>G65*H65</f>
        <v>750</v>
      </c>
    </row>
    <row r="66" spans="1:11" ht="12.75" customHeight="1" x14ac:dyDescent="0.3">
      <c r="A66" s="156"/>
      <c r="B66" s="146"/>
      <c r="C66" s="146"/>
      <c r="D66" s="146"/>
      <c r="E66" s="146"/>
      <c r="F66" s="123" t="s">
        <v>75</v>
      </c>
      <c r="G66" s="120">
        <v>1</v>
      </c>
      <c r="H66" s="121">
        <v>500</v>
      </c>
      <c r="I66" s="22">
        <f t="shared" ref="I66" si="7">G66*H66</f>
        <v>500</v>
      </c>
    </row>
    <row r="67" spans="1:11" x14ac:dyDescent="0.3">
      <c r="A67" s="156"/>
      <c r="B67" s="146"/>
      <c r="C67" s="146"/>
      <c r="D67" s="146"/>
      <c r="E67" s="146"/>
      <c r="F67" s="124" t="s">
        <v>87</v>
      </c>
      <c r="G67" s="125">
        <v>1</v>
      </c>
      <c r="H67" s="126">
        <v>0</v>
      </c>
      <c r="I67" s="82">
        <f t="shared" ref="I67" si="8">G67*H67</f>
        <v>0</v>
      </c>
    </row>
    <row r="68" spans="1:11" ht="12.75" customHeight="1" x14ac:dyDescent="0.3">
      <c r="A68" s="156"/>
      <c r="B68" s="146"/>
      <c r="C68" s="146"/>
      <c r="D68" s="146"/>
      <c r="E68" s="146"/>
      <c r="F68" s="122" t="s">
        <v>77</v>
      </c>
      <c r="G68" s="120">
        <v>2</v>
      </c>
      <c r="H68" s="121">
        <v>50</v>
      </c>
      <c r="I68" s="22">
        <f>G68*H68</f>
        <v>100</v>
      </c>
    </row>
    <row r="69" spans="1:11" ht="12.75" customHeight="1" x14ac:dyDescent="0.3">
      <c r="A69" s="156"/>
      <c r="B69" s="146"/>
      <c r="C69" s="146"/>
      <c r="D69" s="146"/>
      <c r="E69" s="146"/>
      <c r="F69" s="122"/>
      <c r="G69" s="122"/>
      <c r="H69" s="127" t="s">
        <v>78</v>
      </c>
      <c r="I69" s="22">
        <f>SUM(I61:I68)</f>
        <v>13465</v>
      </c>
    </row>
    <row r="70" spans="1:11" ht="12.75" customHeight="1" x14ac:dyDescent="0.3">
      <c r="A70" s="156"/>
      <c r="B70" s="146"/>
      <c r="C70" s="146"/>
      <c r="D70" s="146"/>
      <c r="E70" s="146"/>
      <c r="F70" s="122"/>
      <c r="G70" s="120" t="s">
        <v>79</v>
      </c>
      <c r="H70" s="128">
        <f>H79</f>
        <v>0.1</v>
      </c>
      <c r="I70" s="22">
        <f>I69*H70</f>
        <v>1346.5</v>
      </c>
    </row>
    <row r="71" spans="1:11" ht="12.75" customHeight="1" thickBot="1" x14ac:dyDescent="0.35">
      <c r="A71" s="156"/>
      <c r="B71" s="146"/>
      <c r="C71" s="146"/>
      <c r="D71" s="146"/>
      <c r="E71" s="146"/>
      <c r="F71" s="129"/>
      <c r="G71" s="129"/>
      <c r="H71" s="130" t="s">
        <v>80</v>
      </c>
      <c r="I71" s="96">
        <f>I69+I70</f>
        <v>14811.5</v>
      </c>
      <c r="K71" s="95"/>
    </row>
    <row r="72" spans="1:11" ht="12.75" customHeight="1" x14ac:dyDescent="0.3">
      <c r="A72" s="137">
        <v>6</v>
      </c>
      <c r="B72" s="141" t="s">
        <v>101</v>
      </c>
      <c r="C72" s="141" t="s">
        <v>57</v>
      </c>
      <c r="D72" s="147" t="s">
        <v>19</v>
      </c>
      <c r="E72" s="147" t="s">
        <v>102</v>
      </c>
      <c r="F72" s="10" t="s">
        <v>91</v>
      </c>
      <c r="G72" s="17">
        <v>1</v>
      </c>
      <c r="H72" s="103">
        <v>6120</v>
      </c>
      <c r="I72" s="19">
        <v>6120</v>
      </c>
      <c r="K72" s="95"/>
    </row>
    <row r="73" spans="1:11" ht="12.75" customHeight="1" x14ac:dyDescent="0.3">
      <c r="A73" s="138"/>
      <c r="B73" s="142"/>
      <c r="C73" s="142"/>
      <c r="D73" s="148"/>
      <c r="E73" s="148"/>
      <c r="F73" s="122" t="s">
        <v>125</v>
      </c>
      <c r="G73" s="120">
        <v>1</v>
      </c>
      <c r="H73" s="121">
        <v>300</v>
      </c>
      <c r="I73" s="22">
        <f>G73*H73</f>
        <v>300</v>
      </c>
      <c r="K73" s="95"/>
    </row>
    <row r="74" spans="1:11" ht="12.75" customHeight="1" x14ac:dyDescent="0.3">
      <c r="A74" s="139"/>
      <c r="B74" s="143"/>
      <c r="C74" s="143"/>
      <c r="D74" s="149"/>
      <c r="E74" s="149"/>
      <c r="F74" s="8"/>
      <c r="G74" s="8"/>
      <c r="H74" s="23" t="s">
        <v>78</v>
      </c>
      <c r="I74" s="22">
        <f>SUM(I72:I73)</f>
        <v>6420</v>
      </c>
      <c r="K74" s="95"/>
    </row>
    <row r="75" spans="1:11" ht="12.75" customHeight="1" x14ac:dyDescent="0.3">
      <c r="A75" s="139"/>
      <c r="B75" s="143"/>
      <c r="C75" s="143"/>
      <c r="D75" s="149"/>
      <c r="E75" s="149"/>
      <c r="F75" s="8"/>
      <c r="G75" s="8"/>
      <c r="H75" s="24">
        <v>0.1</v>
      </c>
      <c r="I75" s="22">
        <f>I74*H75</f>
        <v>642</v>
      </c>
      <c r="K75" s="95"/>
    </row>
    <row r="76" spans="1:11" ht="12.75" customHeight="1" thickBot="1" x14ac:dyDescent="0.35">
      <c r="A76" s="140"/>
      <c r="B76" s="144"/>
      <c r="C76" s="144"/>
      <c r="D76" s="150"/>
      <c r="E76" s="150"/>
      <c r="F76" s="11"/>
      <c r="G76" s="11"/>
      <c r="H76" s="26" t="s">
        <v>80</v>
      </c>
      <c r="I76" s="27">
        <f>I74+I75</f>
        <v>7062</v>
      </c>
      <c r="K76" s="95"/>
    </row>
    <row r="77" spans="1:11" ht="12.75" customHeight="1" thickBot="1" x14ac:dyDescent="0.35">
      <c r="A77" s="83">
        <v>7</v>
      </c>
      <c r="B77" s="97" t="s">
        <v>103</v>
      </c>
      <c r="C77" s="98"/>
      <c r="D77" s="99"/>
      <c r="E77" s="100"/>
      <c r="F77" s="84"/>
      <c r="G77" s="85">
        <v>1</v>
      </c>
      <c r="H77" s="101">
        <v>200</v>
      </c>
      <c r="I77" s="102">
        <v>200</v>
      </c>
    </row>
    <row r="78" spans="1:11" ht="15" customHeight="1" x14ac:dyDescent="0.3">
      <c r="A78" s="29"/>
      <c r="B78" s="30"/>
      <c r="C78" s="30"/>
      <c r="D78" s="55"/>
      <c r="E78" s="55"/>
      <c r="F78" s="30"/>
      <c r="G78" s="30"/>
      <c r="H78" s="31" t="s">
        <v>104</v>
      </c>
      <c r="I78" s="64">
        <f>I23+I34+I47+I58+I69+I74+I77</f>
        <v>73985</v>
      </c>
    </row>
    <row r="79" spans="1:11" x14ac:dyDescent="0.3">
      <c r="A79" s="35"/>
      <c r="B79" s="36"/>
      <c r="C79" s="36"/>
      <c r="D79" s="56"/>
      <c r="E79" s="56"/>
      <c r="F79" s="37"/>
      <c r="G79" s="36" t="s">
        <v>79</v>
      </c>
      <c r="H79" s="45">
        <v>0.1</v>
      </c>
      <c r="I79" s="65">
        <f>I70+I59+I48+I35+I24+I75</f>
        <v>7378.5</v>
      </c>
    </row>
    <row r="80" spans="1:11" x14ac:dyDescent="0.3">
      <c r="A80" s="39"/>
      <c r="B80" s="40"/>
      <c r="C80" s="40"/>
      <c r="D80" s="57"/>
      <c r="E80" s="57"/>
      <c r="F80" s="41"/>
      <c r="G80" s="40"/>
      <c r="H80" s="46" t="s">
        <v>80</v>
      </c>
      <c r="I80" s="66">
        <f>I78+I79</f>
        <v>81363.5</v>
      </c>
    </row>
    <row r="81" spans="1:9" x14ac:dyDescent="0.3">
      <c r="A81" s="35"/>
      <c r="B81" s="36"/>
      <c r="C81" s="36"/>
      <c r="D81" s="56"/>
      <c r="E81" s="56"/>
      <c r="F81" s="37"/>
      <c r="G81" s="38" t="s">
        <v>105</v>
      </c>
      <c r="H81" s="47"/>
      <c r="I81" s="65">
        <f>G107</f>
        <v>10000</v>
      </c>
    </row>
    <row r="82" spans="1:9" x14ac:dyDescent="0.3">
      <c r="A82" s="39"/>
      <c r="B82" s="40"/>
      <c r="C82" s="40"/>
      <c r="D82" s="57"/>
      <c r="E82" s="57"/>
      <c r="F82" s="41"/>
      <c r="G82" s="40"/>
      <c r="H82" s="48" t="s">
        <v>106</v>
      </c>
      <c r="I82" s="66">
        <f>I80+I81</f>
        <v>91363.5</v>
      </c>
    </row>
    <row r="83" spans="1:9" x14ac:dyDescent="0.3">
      <c r="A83" s="42"/>
      <c r="B83" s="43"/>
      <c r="C83" s="43"/>
      <c r="D83" s="58"/>
      <c r="E83" s="58"/>
      <c r="F83" s="44"/>
      <c r="G83" s="51" t="s">
        <v>107</v>
      </c>
      <c r="H83" s="49">
        <v>0.22</v>
      </c>
      <c r="I83" s="67">
        <f>H83*I82</f>
        <v>20099.97</v>
      </c>
    </row>
    <row r="84" spans="1:9" ht="13.5" thickBot="1" x14ac:dyDescent="0.35">
      <c r="A84" s="32"/>
      <c r="B84" s="33"/>
      <c r="C84" s="33"/>
      <c r="D84" s="59"/>
      <c r="E84" s="59"/>
      <c r="F84" s="34"/>
      <c r="G84" s="33"/>
      <c r="H84" s="50" t="s">
        <v>108</v>
      </c>
      <c r="I84" s="68">
        <f>I82+I83</f>
        <v>111463.47</v>
      </c>
    </row>
    <row r="85" spans="1:9" x14ac:dyDescent="0.3">
      <c r="B85" s="9" t="s">
        <v>109</v>
      </c>
    </row>
    <row r="88" spans="1:9" x14ac:dyDescent="0.3">
      <c r="B88" s="69" t="s">
        <v>110</v>
      </c>
    </row>
    <row r="90" spans="1:9" ht="51" customHeight="1" x14ac:dyDescent="0.3">
      <c r="B90" s="136" t="s">
        <v>111</v>
      </c>
      <c r="C90" s="136"/>
      <c r="F90" s="81" t="s">
        <v>112</v>
      </c>
      <c r="G90" s="136" t="s">
        <v>113</v>
      </c>
      <c r="H90" s="136"/>
    </row>
    <row r="92" spans="1:9" x14ac:dyDescent="0.3">
      <c r="B92" s="53"/>
    </row>
    <row r="93" spans="1:9" ht="13.25" customHeight="1" x14ac:dyDescent="0.3">
      <c r="B93" s="69" t="s">
        <v>114</v>
      </c>
      <c r="G93" s="15" t="s">
        <v>115</v>
      </c>
      <c r="H93" s="15" t="s">
        <v>116</v>
      </c>
    </row>
    <row r="94" spans="1:9" x14ac:dyDescent="0.3">
      <c r="B94" s="9" t="s">
        <v>117</v>
      </c>
      <c r="E94" s="54">
        <v>1</v>
      </c>
      <c r="F94" s="52" t="s">
        <v>118</v>
      </c>
      <c r="G94" s="132">
        <v>45323</v>
      </c>
      <c r="H94" s="132">
        <f>EDATE(G94,E94)</f>
        <v>45352</v>
      </c>
    </row>
    <row r="95" spans="1:9" x14ac:dyDescent="0.3">
      <c r="B95" s="9" t="s">
        <v>119</v>
      </c>
      <c r="E95" s="54">
        <v>2</v>
      </c>
      <c r="F95" s="52" t="s">
        <v>120</v>
      </c>
      <c r="G95" s="132">
        <f>H94</f>
        <v>45352</v>
      </c>
      <c r="H95" s="132">
        <f>EDATE(G95,E95)</f>
        <v>45413</v>
      </c>
    </row>
    <row r="96" spans="1:9" x14ac:dyDescent="0.3">
      <c r="B96" s="9" t="s">
        <v>121</v>
      </c>
      <c r="E96" s="54">
        <v>6</v>
      </c>
      <c r="F96" s="52" t="s">
        <v>120</v>
      </c>
      <c r="G96" s="132">
        <f t="shared" ref="G96" si="9">H95</f>
        <v>45413</v>
      </c>
      <c r="H96" s="132">
        <f>EDATE(G96,E96)-1</f>
        <v>45596</v>
      </c>
    </row>
    <row r="97" spans="2:8" x14ac:dyDescent="0.3">
      <c r="B97" s="69" t="s">
        <v>122</v>
      </c>
      <c r="C97" s="69"/>
      <c r="D97" s="93"/>
      <c r="E97" s="93">
        <f>SUM(E94:E96)</f>
        <v>9</v>
      </c>
      <c r="F97" s="94" t="s">
        <v>120</v>
      </c>
      <c r="G97" s="131"/>
      <c r="H97" s="131"/>
    </row>
    <row r="98" spans="2:8" x14ac:dyDescent="0.3">
      <c r="B98" s="53"/>
    </row>
    <row r="99" spans="2:8" x14ac:dyDescent="0.3">
      <c r="B99" s="28"/>
    </row>
    <row r="100" spans="2:8" ht="27" customHeight="1" x14ac:dyDescent="0.3">
      <c r="B100" s="106" t="s">
        <v>105</v>
      </c>
      <c r="C100" s="107"/>
      <c r="D100" s="108" t="s">
        <v>123</v>
      </c>
      <c r="E100" s="108"/>
      <c r="F100" s="108" t="s">
        <v>124</v>
      </c>
      <c r="G100" s="106" t="s">
        <v>122</v>
      </c>
    </row>
    <row r="101" spans="2:8" x14ac:dyDescent="0.3">
      <c r="B101" s="9" t="s">
        <v>66</v>
      </c>
      <c r="D101" s="104">
        <v>600</v>
      </c>
      <c r="E101" s="104"/>
      <c r="F101" s="105">
        <v>1200</v>
      </c>
      <c r="G101" s="112">
        <f t="shared" ref="G101:G106" si="10">SUM(D101:F101)</f>
        <v>1800</v>
      </c>
    </row>
    <row r="102" spans="2:8" x14ac:dyDescent="0.3">
      <c r="B102" s="9" t="s">
        <v>81</v>
      </c>
      <c r="D102" s="104">
        <v>600</v>
      </c>
      <c r="E102" s="104"/>
      <c r="F102" s="105">
        <v>1200</v>
      </c>
      <c r="G102" s="112">
        <f t="shared" si="10"/>
        <v>1800</v>
      </c>
    </row>
    <row r="103" spans="2:8" x14ac:dyDescent="0.3">
      <c r="B103" s="9" t="s">
        <v>89</v>
      </c>
      <c r="D103" s="104">
        <v>600</v>
      </c>
      <c r="E103" s="104"/>
      <c r="F103" s="105">
        <v>1200</v>
      </c>
      <c r="G103" s="112">
        <f t="shared" si="10"/>
        <v>1800</v>
      </c>
    </row>
    <row r="104" spans="2:8" x14ac:dyDescent="0.3">
      <c r="B104" s="9" t="s">
        <v>33</v>
      </c>
      <c r="D104" s="104">
        <v>600</v>
      </c>
      <c r="E104" s="104"/>
      <c r="F104" s="105">
        <v>1200</v>
      </c>
      <c r="G104" s="112">
        <f t="shared" si="10"/>
        <v>1800</v>
      </c>
    </row>
    <row r="105" spans="2:8" x14ac:dyDescent="0.3">
      <c r="B105" s="9" t="s">
        <v>100</v>
      </c>
      <c r="D105" s="104">
        <v>600</v>
      </c>
      <c r="E105" s="104"/>
      <c r="F105" s="105">
        <v>1200</v>
      </c>
      <c r="G105" s="112">
        <f t="shared" si="10"/>
        <v>1800</v>
      </c>
    </row>
    <row r="106" spans="2:8" x14ac:dyDescent="0.3">
      <c r="B106" s="9" t="s">
        <v>101</v>
      </c>
      <c r="D106" s="104">
        <v>500</v>
      </c>
      <c r="E106" s="104"/>
      <c r="F106" s="105">
        <v>500</v>
      </c>
      <c r="G106" s="112">
        <f t="shared" si="10"/>
        <v>1000</v>
      </c>
    </row>
    <row r="107" spans="2:8" x14ac:dyDescent="0.3">
      <c r="B107" s="106" t="s">
        <v>122</v>
      </c>
      <c r="C107" s="106"/>
      <c r="D107" s="109">
        <f>SUM(D101:D106)</f>
        <v>3500</v>
      </c>
      <c r="E107" s="109"/>
      <c r="F107" s="110">
        <f>SUM(F101:F106)</f>
        <v>6500</v>
      </c>
      <c r="G107" s="111">
        <f>SUM(D107:F107)</f>
        <v>10000</v>
      </c>
    </row>
  </sheetData>
  <mergeCells count="33">
    <mergeCell ref="A14:A25"/>
    <mergeCell ref="E37:E49"/>
    <mergeCell ref="D37:D49"/>
    <mergeCell ref="C37:C49"/>
    <mergeCell ref="B37:B49"/>
    <mergeCell ref="A37:A49"/>
    <mergeCell ref="A26:A36"/>
    <mergeCell ref="B26:B36"/>
    <mergeCell ref="C26:C36"/>
    <mergeCell ref="D26:D36"/>
    <mergeCell ref="E26:E36"/>
    <mergeCell ref="B10:F10"/>
    <mergeCell ref="E14:E25"/>
    <mergeCell ref="D14:D25"/>
    <mergeCell ref="C14:C25"/>
    <mergeCell ref="B14:B25"/>
    <mergeCell ref="A50:A60"/>
    <mergeCell ref="A61:A71"/>
    <mergeCell ref="C50:C60"/>
    <mergeCell ref="C61:C71"/>
    <mergeCell ref="D72:D76"/>
    <mergeCell ref="B72:B76"/>
    <mergeCell ref="E50:E60"/>
    <mergeCell ref="D50:D60"/>
    <mergeCell ref="D61:D71"/>
    <mergeCell ref="B50:B60"/>
    <mergeCell ref="B61:B71"/>
    <mergeCell ref="G90:H90"/>
    <mergeCell ref="B90:C90"/>
    <mergeCell ref="A72:A76"/>
    <mergeCell ref="C72:C76"/>
    <mergeCell ref="E61:E71"/>
    <mergeCell ref="E72:E7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5F25KTUSNP4X-205032580-149326</_dlc_DocId>
    <_dlc_DocIdUrl xmlns="d65e48b5-f38d-431e-9b4f-47403bf4583f">
      <Url>https://rkas.sharepoint.com/Kliendisuhted/_layouts/15/DocIdRedir.aspx?ID=5F25KTUSNP4X-205032580-149326</Url>
      <Description>5F25KTUSNP4X-205032580-149326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BF5C6E-D779-4380-9BD1-4E38599E6B6D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C5681903-B24A-4B2B-9865-CC9153791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C8ACA-7DE7-4D26-815F-E509E78E3EC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5012277-2329-4053-8EE7-1C90E021A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objektide info</vt:lpstr>
      <vt:lpstr>tööde loetelu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Siss Kestlane</dc:creator>
  <cp:keywords/>
  <dc:description/>
  <cp:lastModifiedBy>Kaisa Kangro</cp:lastModifiedBy>
  <cp:revision/>
  <dcterms:created xsi:type="dcterms:W3CDTF">2021-08-30T05:03:49Z</dcterms:created>
  <dcterms:modified xsi:type="dcterms:W3CDTF">2024-03-06T14:57:23Z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565f8cfc-13e4-4f93-bdbf-8a9e61e40ea7</vt:lpwstr>
  </property>
</Properties>
</file>